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1760"/>
  </bookViews>
  <sheets>
    <sheet name="Додаток 1" sheetId="2" r:id="rId1"/>
    <sheet name="Додаток 3" sheetId="4" r:id="rId2"/>
  </sheets>
  <calcPr calcId="144525"/>
</workbook>
</file>

<file path=xl/calcChain.xml><?xml version="1.0" encoding="utf-8"?>
<calcChain xmlns="http://schemas.openxmlformats.org/spreadsheetml/2006/main">
  <c r="J129" i="2" l="1"/>
  <c r="G263" i="4" l="1"/>
  <c r="F263" i="4"/>
  <c r="G262" i="4"/>
  <c r="F262" i="4"/>
  <c r="G261" i="4"/>
  <c r="F261" i="4"/>
  <c r="E260" i="4"/>
  <c r="G260" i="4" s="1"/>
  <c r="D260" i="4"/>
  <c r="G259" i="4"/>
  <c r="F259" i="4"/>
  <c r="G258" i="4"/>
  <c r="F258" i="4"/>
  <c r="G257" i="4"/>
  <c r="F257" i="4"/>
  <c r="G256" i="4"/>
  <c r="G255" i="4"/>
  <c r="F255" i="4"/>
  <c r="G254" i="4"/>
  <c r="F254" i="4"/>
  <c r="G253" i="4"/>
  <c r="F253" i="4"/>
  <c r="G252" i="4"/>
  <c r="G251" i="4"/>
  <c r="F251" i="4"/>
  <c r="G250" i="4"/>
  <c r="F250" i="4"/>
  <c r="G249" i="4"/>
  <c r="F249" i="4"/>
  <c r="G248" i="4"/>
  <c r="G247" i="4"/>
  <c r="F247" i="4"/>
  <c r="G246" i="4"/>
  <c r="F246" i="4"/>
  <c r="G245" i="4"/>
  <c r="F245" i="4"/>
  <c r="G244" i="4"/>
  <c r="G242" i="4"/>
  <c r="F242" i="4"/>
  <c r="G241" i="4"/>
  <c r="F241" i="4"/>
  <c r="G240" i="4"/>
  <c r="F240" i="4"/>
  <c r="G239" i="4"/>
  <c r="F239" i="4"/>
  <c r="G237" i="4"/>
  <c r="F237" i="4"/>
  <c r="G236" i="4"/>
  <c r="F236" i="4"/>
  <c r="G235" i="4"/>
  <c r="F235" i="4"/>
  <c r="E234" i="4"/>
  <c r="G234" i="4" s="1"/>
  <c r="D234" i="4"/>
  <c r="G233" i="4"/>
  <c r="F233" i="4"/>
  <c r="G232" i="4"/>
  <c r="F232" i="4"/>
  <c r="E231" i="4"/>
  <c r="G231" i="4" s="1"/>
  <c r="D231" i="4"/>
  <c r="G230" i="4"/>
  <c r="F230" i="4"/>
  <c r="G229" i="4"/>
  <c r="F229" i="4"/>
  <c r="E228" i="4"/>
  <c r="G228" i="4" s="1"/>
  <c r="D228" i="4"/>
  <c r="G227" i="4"/>
  <c r="F227" i="4"/>
  <c r="G226" i="4"/>
  <c r="F226" i="4"/>
  <c r="E225" i="4"/>
  <c r="G225" i="4" s="1"/>
  <c r="D225" i="4"/>
  <c r="D224" i="4"/>
  <c r="G223" i="4"/>
  <c r="F223" i="4"/>
  <c r="G222" i="4"/>
  <c r="F222" i="4"/>
  <c r="G221" i="4"/>
  <c r="F221" i="4"/>
  <c r="E220" i="4"/>
  <c r="D220" i="4"/>
  <c r="G218" i="4"/>
  <c r="F218" i="4"/>
  <c r="G217" i="4"/>
  <c r="F217" i="4"/>
  <c r="G216" i="4"/>
  <c r="F216" i="4"/>
  <c r="G215" i="4"/>
  <c r="F215" i="4"/>
  <c r="G214" i="4"/>
  <c r="F214" i="4"/>
  <c r="G213" i="4"/>
  <c r="F213" i="4"/>
  <c r="G212" i="4"/>
  <c r="F212" i="4"/>
  <c r="G211" i="4"/>
  <c r="F211" i="4"/>
  <c r="G210" i="4"/>
  <c r="F210" i="4"/>
  <c r="G209" i="4"/>
  <c r="F209" i="4"/>
  <c r="G208" i="4"/>
  <c r="F208" i="4"/>
  <c r="G207" i="4"/>
  <c r="F207" i="4"/>
  <c r="G206" i="4"/>
  <c r="F206" i="4"/>
  <c r="G205" i="4"/>
  <c r="F205" i="4"/>
  <c r="G203" i="4"/>
  <c r="F203" i="4"/>
  <c r="G202" i="4"/>
  <c r="F202" i="4"/>
  <c r="G201" i="4"/>
  <c r="F201" i="4"/>
  <c r="G200" i="4"/>
  <c r="F200" i="4"/>
  <c r="G199" i="4"/>
  <c r="G198" i="4"/>
  <c r="F198" i="4"/>
  <c r="G197" i="4"/>
  <c r="F197" i="4"/>
  <c r="G196" i="4"/>
  <c r="F196" i="4"/>
  <c r="G195" i="4"/>
  <c r="F195" i="4"/>
  <c r="G194" i="4"/>
  <c r="F194" i="4"/>
  <c r="G193" i="4"/>
  <c r="F193" i="4"/>
  <c r="G192" i="4"/>
  <c r="F192" i="4"/>
  <c r="G191" i="4"/>
  <c r="E189" i="4"/>
  <c r="D189" i="4"/>
  <c r="G188" i="4"/>
  <c r="F188" i="4"/>
  <c r="G187" i="4"/>
  <c r="F187" i="4"/>
  <c r="G186" i="4"/>
  <c r="F186" i="4"/>
  <c r="G185" i="4"/>
  <c r="F185" i="4"/>
  <c r="G184" i="4"/>
  <c r="F184" i="4"/>
  <c r="G183" i="4"/>
  <c r="F183" i="4"/>
  <c r="G182" i="4"/>
  <c r="F182" i="4"/>
  <c r="G179" i="4"/>
  <c r="F179" i="4"/>
  <c r="G178" i="4"/>
  <c r="F178" i="4"/>
  <c r="G177" i="4"/>
  <c r="F177" i="4"/>
  <c r="E176" i="4"/>
  <c r="D176" i="4"/>
  <c r="G175" i="4"/>
  <c r="F175" i="4"/>
  <c r="E174" i="4"/>
  <c r="D174" i="4"/>
  <c r="E173" i="4"/>
  <c r="E180" i="4" s="1"/>
  <c r="D173" i="4"/>
  <c r="D180" i="4" s="1"/>
  <c r="G172" i="4"/>
  <c r="F172" i="4"/>
  <c r="G171" i="4"/>
  <c r="F171" i="4"/>
  <c r="G170" i="4"/>
  <c r="F170" i="4"/>
  <c r="G169" i="4"/>
  <c r="F169" i="4"/>
  <c r="G168" i="4"/>
  <c r="F168" i="4"/>
  <c r="G165" i="4"/>
  <c r="F165" i="4"/>
  <c r="G164" i="4"/>
  <c r="F164" i="4"/>
  <c r="E163" i="4"/>
  <c r="D163" i="4"/>
  <c r="D159" i="4" s="1"/>
  <c r="G162" i="4"/>
  <c r="F162" i="4"/>
  <c r="G161" i="4"/>
  <c r="F161" i="4"/>
  <c r="E160" i="4"/>
  <c r="D160" i="4"/>
  <c r="G158" i="4"/>
  <c r="F158" i="4"/>
  <c r="G157" i="4"/>
  <c r="F157" i="4"/>
  <c r="D156" i="4"/>
  <c r="G156" i="4" s="1"/>
  <c r="G155" i="4"/>
  <c r="F155" i="4"/>
  <c r="G154" i="4"/>
  <c r="F154" i="4"/>
  <c r="G153" i="4"/>
  <c r="F153" i="4"/>
  <c r="D152" i="4"/>
  <c r="G152" i="4" s="1"/>
  <c r="G151" i="4"/>
  <c r="F151" i="4"/>
  <c r="G150" i="4"/>
  <c r="F150" i="4"/>
  <c r="G149" i="4"/>
  <c r="F149" i="4"/>
  <c r="G148" i="4"/>
  <c r="F148" i="4"/>
  <c r="G147" i="4"/>
  <c r="F147" i="4"/>
  <c r="G146" i="4"/>
  <c r="F146" i="4"/>
  <c r="D145" i="4"/>
  <c r="G145" i="4" s="1"/>
  <c r="G142" i="4"/>
  <c r="F142" i="4"/>
  <c r="G141" i="4"/>
  <c r="F141" i="4"/>
  <c r="G140" i="4"/>
  <c r="F140" i="4"/>
  <c r="G139" i="4"/>
  <c r="F139" i="4"/>
  <c r="D138" i="4"/>
  <c r="G138" i="4" s="1"/>
  <c r="G137" i="4"/>
  <c r="F137" i="4"/>
  <c r="G136" i="4"/>
  <c r="F136" i="4"/>
  <c r="G135" i="4"/>
  <c r="F135" i="4"/>
  <c r="G128" i="4"/>
  <c r="F128" i="4"/>
  <c r="G127" i="4"/>
  <c r="F127" i="4"/>
  <c r="G126" i="4"/>
  <c r="F126" i="4"/>
  <c r="G125" i="4"/>
  <c r="F125" i="4"/>
  <c r="G124" i="4"/>
  <c r="F124" i="4"/>
  <c r="G123" i="4"/>
  <c r="F123" i="4"/>
  <c r="G122" i="4"/>
  <c r="F122" i="4"/>
  <c r="G120" i="4"/>
  <c r="F120" i="4"/>
  <c r="G119" i="4"/>
  <c r="F119" i="4"/>
  <c r="G118" i="4"/>
  <c r="F118" i="4"/>
  <c r="G117" i="4"/>
  <c r="F117" i="4"/>
  <c r="E116" i="4"/>
  <c r="E133" i="4" s="1"/>
  <c r="D116" i="4"/>
  <c r="D133" i="4" s="1"/>
  <c r="G115" i="4"/>
  <c r="F115" i="4"/>
  <c r="G114" i="4"/>
  <c r="F114" i="4"/>
  <c r="G113" i="4"/>
  <c r="F113" i="4"/>
  <c r="E112" i="4"/>
  <c r="D112" i="4"/>
  <c r="G111" i="4"/>
  <c r="F111" i="4"/>
  <c r="G110" i="4"/>
  <c r="F110" i="4"/>
  <c r="G109" i="4"/>
  <c r="F109" i="4"/>
  <c r="G108" i="4"/>
  <c r="F108" i="4"/>
  <c r="G106" i="4"/>
  <c r="F106" i="4"/>
  <c r="G105" i="4"/>
  <c r="F105" i="4"/>
  <c r="G104" i="4"/>
  <c r="F104" i="4"/>
  <c r="G103" i="4"/>
  <c r="F103" i="4"/>
  <c r="G102" i="4"/>
  <c r="F102" i="4"/>
  <c r="G101" i="4"/>
  <c r="F101" i="4"/>
  <c r="G100" i="4"/>
  <c r="F100" i="4"/>
  <c r="G99" i="4"/>
  <c r="F99" i="4"/>
  <c r="G98" i="4"/>
  <c r="F98" i="4"/>
  <c r="G97" i="4"/>
  <c r="G96" i="4"/>
  <c r="F96" i="4"/>
  <c r="G95" i="4"/>
  <c r="F95" i="4"/>
  <c r="G94" i="4"/>
  <c r="F94" i="4"/>
  <c r="G93" i="4"/>
  <c r="F93" i="4"/>
  <c r="G92" i="4"/>
  <c r="F92" i="4"/>
  <c r="G91" i="4"/>
  <c r="F91" i="4"/>
  <c r="G90" i="4"/>
  <c r="F90" i="4"/>
  <c r="G89" i="4"/>
  <c r="F89" i="4"/>
  <c r="G88" i="4"/>
  <c r="F88" i="4"/>
  <c r="E87" i="4"/>
  <c r="D87" i="4"/>
  <c r="G86" i="4"/>
  <c r="F86" i="4"/>
  <c r="G85" i="4"/>
  <c r="F85" i="4"/>
  <c r="G84" i="4"/>
  <c r="F84" i="4"/>
  <c r="G83" i="4"/>
  <c r="F83" i="4"/>
  <c r="G82" i="4"/>
  <c r="F82" i="4"/>
  <c r="G81" i="4"/>
  <c r="F81" i="4"/>
  <c r="G80" i="4"/>
  <c r="F80" i="4"/>
  <c r="G79" i="4"/>
  <c r="G78" i="4"/>
  <c r="F78" i="4"/>
  <c r="G77" i="4"/>
  <c r="F77" i="4"/>
  <c r="G76" i="4"/>
  <c r="F76" i="4"/>
  <c r="G75" i="4"/>
  <c r="F75" i="4"/>
  <c r="G74" i="4"/>
  <c r="F74" i="4"/>
  <c r="G73" i="4"/>
  <c r="F73" i="4"/>
  <c r="G72" i="4"/>
  <c r="F72" i="4"/>
  <c r="G71" i="4"/>
  <c r="F71" i="4"/>
  <c r="G70" i="4"/>
  <c r="F70" i="4"/>
  <c r="G69" i="4"/>
  <c r="F69" i="4"/>
  <c r="G68" i="4"/>
  <c r="F68" i="4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6" i="4"/>
  <c r="F36" i="4"/>
  <c r="G35" i="4"/>
  <c r="F35" i="4"/>
  <c r="G34" i="4"/>
  <c r="F34" i="4"/>
  <c r="G33" i="4"/>
  <c r="F33" i="4"/>
  <c r="G32" i="4"/>
  <c r="F32" i="4"/>
  <c r="E31" i="4"/>
  <c r="D31" i="4"/>
  <c r="G30" i="4"/>
  <c r="F30" i="4"/>
  <c r="G29" i="4"/>
  <c r="F29" i="4"/>
  <c r="G28" i="4"/>
  <c r="F28" i="4"/>
  <c r="G27" i="4"/>
  <c r="F27" i="4"/>
  <c r="G112" i="4" l="1"/>
  <c r="G87" i="4"/>
  <c r="D132" i="4"/>
  <c r="G132" i="4" s="1"/>
  <c r="G116" i="4"/>
  <c r="G163" i="4"/>
  <c r="E132" i="4"/>
  <c r="G160" i="4"/>
  <c r="G174" i="4"/>
  <c r="G176" i="4"/>
  <c r="G220" i="4"/>
  <c r="G189" i="4"/>
  <c r="F79" i="4"/>
  <c r="F87" i="4"/>
  <c r="F97" i="4"/>
  <c r="F112" i="4"/>
  <c r="F116" i="4"/>
  <c r="F145" i="4"/>
  <c r="D166" i="4"/>
  <c r="F163" i="4"/>
  <c r="F189" i="4"/>
  <c r="F220" i="4"/>
  <c r="F228" i="4"/>
  <c r="F234" i="4"/>
  <c r="F244" i="4"/>
  <c r="F248" i="4"/>
  <c r="F252" i="4"/>
  <c r="F256" i="4"/>
  <c r="F260" i="4"/>
  <c r="E159" i="4"/>
  <c r="E166" i="4" s="1"/>
  <c r="E224" i="4"/>
  <c r="G224" i="4" s="1"/>
  <c r="F48" i="4"/>
  <c r="F138" i="4"/>
  <c r="F152" i="4"/>
  <c r="F156" i="4"/>
  <c r="F160" i="4"/>
  <c r="F174" i="4"/>
  <c r="F176" i="4"/>
  <c r="F191" i="4"/>
  <c r="F199" i="4"/>
  <c r="F225" i="4"/>
  <c r="F231" i="4"/>
  <c r="F132" i="4"/>
  <c r="G133" i="4"/>
  <c r="F133" i="4"/>
  <c r="G180" i="4"/>
  <c r="F180" i="4"/>
  <c r="E47" i="4"/>
  <c r="E107" i="4" s="1"/>
  <c r="E121" i="4" s="1"/>
  <c r="E129" i="4" s="1"/>
  <c r="F31" i="4"/>
  <c r="F37" i="4"/>
  <c r="D47" i="4"/>
  <c r="F159" i="4"/>
  <c r="F173" i="4"/>
  <c r="G31" i="4"/>
  <c r="G37" i="4"/>
  <c r="G159" i="4"/>
  <c r="G173" i="4"/>
  <c r="F166" i="4" l="1"/>
  <c r="G166" i="4"/>
  <c r="F224" i="4"/>
  <c r="D107" i="4"/>
  <c r="F47" i="4"/>
  <c r="G47" i="4"/>
  <c r="E131" i="4"/>
  <c r="E130" i="4"/>
  <c r="K260" i="2"/>
  <c r="J260" i="2"/>
  <c r="I260" i="2"/>
  <c r="H260" i="2"/>
  <c r="G260" i="2"/>
  <c r="F260" i="2"/>
  <c r="E260" i="2"/>
  <c r="D260" i="2"/>
  <c r="K256" i="2"/>
  <c r="J256" i="2"/>
  <c r="I256" i="2"/>
  <c r="H256" i="2"/>
  <c r="K252" i="2"/>
  <c r="J252" i="2"/>
  <c r="I252" i="2"/>
  <c r="H252" i="2"/>
  <c r="K248" i="2"/>
  <c r="J248" i="2"/>
  <c r="I248" i="2"/>
  <c r="H248" i="2"/>
  <c r="K244" i="2"/>
  <c r="J244" i="2"/>
  <c r="H244" i="2"/>
  <c r="E244" i="2"/>
  <c r="K234" i="2"/>
  <c r="J234" i="2"/>
  <c r="I234" i="2"/>
  <c r="H234" i="2"/>
  <c r="G234" i="2"/>
  <c r="F234" i="2"/>
  <c r="E234" i="2"/>
  <c r="D234" i="2"/>
  <c r="K231" i="2"/>
  <c r="J231" i="2"/>
  <c r="I231" i="2"/>
  <c r="H231" i="2"/>
  <c r="G231" i="2"/>
  <c r="F231" i="2"/>
  <c r="E231" i="2"/>
  <c r="D231" i="2"/>
  <c r="K228" i="2"/>
  <c r="J228" i="2"/>
  <c r="I228" i="2"/>
  <c r="H228" i="2"/>
  <c r="G228" i="2"/>
  <c r="F228" i="2"/>
  <c r="E228" i="2"/>
  <c r="D228" i="2"/>
  <c r="K225" i="2"/>
  <c r="J225" i="2"/>
  <c r="I225" i="2"/>
  <c r="H225" i="2"/>
  <c r="G225" i="2"/>
  <c r="F225" i="2"/>
  <c r="E225" i="2"/>
  <c r="D225" i="2"/>
  <c r="K224" i="2"/>
  <c r="J224" i="2"/>
  <c r="I224" i="2"/>
  <c r="H224" i="2"/>
  <c r="G224" i="2"/>
  <c r="F224" i="2"/>
  <c r="E224" i="2"/>
  <c r="D224" i="2"/>
  <c r="K220" i="2"/>
  <c r="J220" i="2"/>
  <c r="I220" i="2"/>
  <c r="H220" i="2"/>
  <c r="G220" i="2"/>
  <c r="F220" i="2"/>
  <c r="E220" i="2"/>
  <c r="D220" i="2"/>
  <c r="D199" i="2"/>
  <c r="K191" i="2"/>
  <c r="J191" i="2"/>
  <c r="I191" i="2"/>
  <c r="H191" i="2"/>
  <c r="G191" i="2"/>
  <c r="K189" i="2"/>
  <c r="J189" i="2"/>
  <c r="I189" i="2"/>
  <c r="H189" i="2"/>
  <c r="G189" i="2"/>
  <c r="F189" i="2"/>
  <c r="E189" i="2"/>
  <c r="D189" i="2"/>
  <c r="K176" i="2"/>
  <c r="J176" i="2"/>
  <c r="I176" i="2"/>
  <c r="H176" i="2"/>
  <c r="G176" i="2"/>
  <c r="F176" i="2"/>
  <c r="E176" i="2"/>
  <c r="D176" i="2"/>
  <c r="K174" i="2"/>
  <c r="J174" i="2"/>
  <c r="I174" i="2"/>
  <c r="H174" i="2"/>
  <c r="K173" i="2"/>
  <c r="K180" i="2" s="1"/>
  <c r="J173" i="2"/>
  <c r="J180" i="2" s="1"/>
  <c r="I173" i="2"/>
  <c r="I180" i="2" s="1"/>
  <c r="H173" i="2"/>
  <c r="H180" i="2" s="1"/>
  <c r="G173" i="2"/>
  <c r="F173" i="2"/>
  <c r="E173" i="2"/>
  <c r="D173" i="2"/>
  <c r="K163" i="2"/>
  <c r="J163" i="2"/>
  <c r="I163" i="2"/>
  <c r="H163" i="2"/>
  <c r="G163" i="2"/>
  <c r="F163" i="2"/>
  <c r="E163" i="2"/>
  <c r="D163" i="2"/>
  <c r="K160" i="2"/>
  <c r="J160" i="2"/>
  <c r="I160" i="2"/>
  <c r="H160" i="2"/>
  <c r="G160" i="2"/>
  <c r="G159" i="2" s="1"/>
  <c r="F160" i="2"/>
  <c r="F159" i="2" s="1"/>
  <c r="E160" i="2"/>
  <c r="D160" i="2"/>
  <c r="D159" i="2" s="1"/>
  <c r="K159" i="2"/>
  <c r="J159" i="2"/>
  <c r="I159" i="2"/>
  <c r="E159" i="2"/>
  <c r="K156" i="2"/>
  <c r="J156" i="2"/>
  <c r="I156" i="2"/>
  <c r="H156" i="2"/>
  <c r="G156" i="2"/>
  <c r="F156" i="2"/>
  <c r="E156" i="2"/>
  <c r="D156" i="2"/>
  <c r="K152" i="2"/>
  <c r="J152" i="2"/>
  <c r="I152" i="2"/>
  <c r="H152" i="2"/>
  <c r="G152" i="2"/>
  <c r="F152" i="2"/>
  <c r="E152" i="2"/>
  <c r="D152" i="2"/>
  <c r="F145" i="2"/>
  <c r="E145" i="2"/>
  <c r="D145" i="2"/>
  <c r="K116" i="2"/>
  <c r="J116" i="2"/>
  <c r="I116" i="2"/>
  <c r="H116" i="2"/>
  <c r="G116" i="2"/>
  <c r="F116" i="2"/>
  <c r="E116" i="2"/>
  <c r="D116" i="2"/>
  <c r="K112" i="2"/>
  <c r="J112" i="2"/>
  <c r="I112" i="2"/>
  <c r="H112" i="2"/>
  <c r="G112" i="2"/>
  <c r="F112" i="2"/>
  <c r="E112" i="2"/>
  <c r="D112" i="2"/>
  <c r="K87" i="2"/>
  <c r="J87" i="2"/>
  <c r="I87" i="2"/>
  <c r="H87" i="2"/>
  <c r="G87" i="2"/>
  <c r="F87" i="2"/>
  <c r="E87" i="2"/>
  <c r="D87" i="2"/>
  <c r="K133" i="2"/>
  <c r="J133" i="2"/>
  <c r="I133" i="2"/>
  <c r="H133" i="2"/>
  <c r="G133" i="2"/>
  <c r="F133" i="2"/>
  <c r="E133" i="2"/>
  <c r="D133" i="2"/>
  <c r="K31" i="2"/>
  <c r="J31" i="2"/>
  <c r="I31" i="2"/>
  <c r="H31" i="2"/>
  <c r="G132" i="2"/>
  <c r="F31" i="2"/>
  <c r="F132" i="2" s="1"/>
  <c r="E31" i="2"/>
  <c r="E132" i="2" s="1"/>
  <c r="D31" i="2"/>
  <c r="D132" i="2" s="1"/>
  <c r="D166" i="2" l="1"/>
  <c r="F166" i="2"/>
  <c r="H166" i="2"/>
  <c r="J166" i="2"/>
  <c r="E166" i="2"/>
  <c r="G166" i="2"/>
  <c r="I166" i="2"/>
  <c r="K166" i="2"/>
  <c r="D121" i="4"/>
  <c r="F107" i="4"/>
  <c r="G107" i="4"/>
  <c r="D107" i="2"/>
  <c r="D121" i="2" s="1"/>
  <c r="D129" i="2" s="1"/>
  <c r="F47" i="2"/>
  <c r="F107" i="2" s="1"/>
  <c r="F121" i="2" s="1"/>
  <c r="F129" i="2" s="1"/>
  <c r="H107" i="2"/>
  <c r="H121" i="2" s="1"/>
  <c r="H129" i="2" s="1"/>
  <c r="J47" i="2"/>
  <c r="J107" i="2" s="1"/>
  <c r="E47" i="2"/>
  <c r="E107" i="2" s="1"/>
  <c r="E121" i="2" s="1"/>
  <c r="E129" i="2" s="1"/>
  <c r="G47" i="2"/>
  <c r="G107" i="2" s="1"/>
  <c r="G121" i="2" s="1"/>
  <c r="G129" i="2" s="1"/>
  <c r="I107" i="2"/>
  <c r="I121" i="2" s="1"/>
  <c r="I129" i="2" s="1"/>
  <c r="K107" i="2"/>
  <c r="K121" i="2" s="1"/>
  <c r="K129" i="2" s="1"/>
  <c r="G121" i="4" l="1"/>
  <c r="D129" i="4"/>
  <c r="F121" i="4"/>
  <c r="K131" i="2"/>
  <c r="K130" i="2"/>
  <c r="G131" i="2"/>
  <c r="G130" i="2"/>
  <c r="J131" i="2"/>
  <c r="J130" i="2"/>
  <c r="F131" i="2"/>
  <c r="F130" i="2"/>
  <c r="I131" i="2"/>
  <c r="I130" i="2"/>
  <c r="E131" i="2"/>
  <c r="E130" i="2"/>
  <c r="H131" i="2"/>
  <c r="H130" i="2"/>
  <c r="D131" i="2"/>
  <c r="D130" i="2"/>
  <c r="G129" i="4" l="1"/>
  <c r="D143" i="4"/>
  <c r="D131" i="4"/>
  <c r="D130" i="4"/>
  <c r="F129" i="4"/>
  <c r="G130" i="4" l="1"/>
  <c r="F130" i="4"/>
  <c r="G143" i="4"/>
  <c r="F143" i="4"/>
  <c r="G131" i="4"/>
  <c r="F131" i="4"/>
</calcChain>
</file>

<file path=xl/sharedStrings.xml><?xml version="1.0" encoding="utf-8"?>
<sst xmlns="http://schemas.openxmlformats.org/spreadsheetml/2006/main" count="936" uniqueCount="430">
  <si>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</si>
  <si>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</si>
  <si>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</si>
  <si>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</si>
  <si>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</si>
  <si>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</si>
  <si>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>Підприємство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</si>
  <si>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</si>
  <si>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</si>
  <si>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</si>
  <si>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</si>
  <si>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</si>
  <si>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t>Вид економічної діяльності</t>
  </si>
  <si>
    <t>за КВЕД</t>
  </si>
  <si>
    <t>Орган державного управління</t>
  </si>
  <si>
    <t>Середня кількість працівників</t>
  </si>
  <si>
    <t>Прізвище та ініціали керівника</t>
  </si>
  <si>
    <t>Адреса, телефон</t>
  </si>
  <si>
    <t>ФІНАНСОВИЙ ПЛАН  ПІДПРИЄМСТВА</t>
  </si>
  <si>
    <t>Основні фінансові показники підприємства</t>
  </si>
  <si>
    <t>Код рядка</t>
  </si>
  <si>
    <t>Факт минулого року</t>
  </si>
  <si>
    <t>План поточного року</t>
  </si>
  <si>
    <t>Прогнозні показники поточного року</t>
  </si>
  <si>
    <t xml:space="preserve">Плановий рік, усього  </t>
  </si>
  <si>
    <t>У тому числі по кварталах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</si>
  <si>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</si>
  <si>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</si>
  <si>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</si>
  <si>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</si>
  <si>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r>
      <t>Інші вирахування з доходу (</t>
    </r>
    <r>
      <rPr>
        <i/>
        <sz val="12"/>
        <color theme="1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</si>
  <si>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2"/>
        <color theme="1"/>
        <rFont val="Times New Roman"/>
        <family val="1"/>
        <charset val="204"/>
      </rPr>
      <t>(розшифрування за найменуваннями видів діяльості за КВЕД)</t>
    </r>
  </si>
  <si>
    <t>5/1</t>
  </si>
  <si>
    <t>5/2</t>
  </si>
  <si>
    <t>5/3</t>
  </si>
  <si>
    <t>5/4</t>
  </si>
  <si>
    <t>5/5</t>
  </si>
  <si>
    <t>Собівартість реалізованої продукції (товарів, робіт та послуг), у тому числі:</t>
  </si>
  <si>
    <t>витрати на сировину та основні матеріали</t>
  </si>
  <si>
    <t>6/1</t>
  </si>
  <si>
    <t>витрати на паливо</t>
  </si>
  <si>
    <t>6/2</t>
  </si>
  <si>
    <t>витрати на електроенергію</t>
  </si>
  <si>
    <t>6/3</t>
  </si>
  <si>
    <t>комунальні витрати</t>
  </si>
  <si>
    <t>6/4</t>
  </si>
  <si>
    <t>витрати на оплату праці</t>
  </si>
  <si>
    <t>6/5</t>
  </si>
  <si>
    <t>відрахування на соціальні заходи</t>
  </si>
  <si>
    <t>6/6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</si>
  <si>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</si>
  <si>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6/7</t>
  </si>
  <si>
    <t>амортизація основних засобів і нематеріальних активів</t>
  </si>
  <si>
    <t>6/8</t>
  </si>
  <si>
    <t>інші витрати (розшифрувати)</t>
  </si>
  <si>
    <t>6/9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</si>
  <si>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</si>
  <si>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</si>
  <si>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</si>
  <si>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</si>
  <si>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</si>
  <si>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</si>
  <si>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</si>
  <si>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</si>
  <si>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</si>
  <si>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</si>
  <si>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</si>
  <si>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</si>
  <si>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</si>
  <si>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відрядження</t>
  </si>
  <si>
    <t>8/6</t>
  </si>
  <si>
    <t>витрати на зв’язок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</si>
  <si>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</si>
  <si>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</si>
  <si>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</si>
  <si>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</si>
  <si>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</si>
  <si>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</si>
  <si>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</si>
  <si>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</si>
  <si>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</si>
  <si>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</si>
  <si>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</si>
  <si>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</si>
  <si>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</si>
  <si>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</si>
  <si>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</si>
  <si>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</si>
  <si>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</si>
  <si>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</si>
  <si>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</si>
  <si>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</si>
  <si>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</si>
  <si>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</si>
  <si>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</si>
  <si>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8/19</t>
  </si>
  <si>
    <t>8/20</t>
  </si>
  <si>
    <t>8/21</t>
  </si>
  <si>
    <t>інші адміністративні витрати, у тому числі:</t>
  </si>
  <si>
    <t>8/22</t>
  </si>
  <si>
    <t>судові витрати</t>
  </si>
  <si>
    <t>8/22/1</t>
  </si>
  <si>
    <t>послуги банку</t>
  </si>
  <si>
    <t>8/22/2</t>
  </si>
  <si>
    <t>обслуговування офісної техніки</t>
  </si>
  <si>
    <t>8/22/3</t>
  </si>
  <si>
    <t>періодичні видання</t>
  </si>
  <si>
    <t>8/22/4</t>
  </si>
  <si>
    <t>канцтовари</t>
  </si>
  <si>
    <t>8/22/5</t>
  </si>
  <si>
    <r>
      <t xml:space="preserve">Інші адміністративні витрати </t>
    </r>
    <r>
      <rPr>
        <i/>
        <sz val="12"/>
        <color theme="1"/>
        <rFont val="Times New Roman"/>
        <family val="1"/>
        <charset val="204"/>
      </rPr>
      <t>(розшифрування</t>
    </r>
    <r>
      <rPr>
        <sz val="12"/>
        <color theme="1"/>
        <rFont val="Times New Roman"/>
        <family val="1"/>
        <charset val="204"/>
      </rPr>
      <t>)</t>
    </r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</si>
  <si>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</si>
  <si>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</si>
  <si>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</si>
  <si>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</si>
  <si>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</si>
  <si>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</si>
  <si>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</si>
  <si>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</si>
  <si>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</si>
  <si>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</si>
  <si>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</si>
  <si>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</si>
  <si>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</si>
  <si>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</si>
  <si>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</si>
  <si>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</si>
  <si>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</si>
  <si>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</si>
  <si>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</si>
  <si>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</si>
  <si>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</si>
  <si>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</si>
  <si>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</si>
  <si>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</si>
  <si>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інші доходи від операційної діяльності (Розшифрувати)</t>
  </si>
  <si>
    <t>10/5</t>
  </si>
  <si>
    <t>Дохід з місцевого бюджету за програмою підтримки, у тому числі:</t>
  </si>
  <si>
    <t>11</t>
  </si>
  <si>
    <t xml:space="preserve">назва </t>
  </si>
  <si>
    <t>11/1</t>
  </si>
  <si>
    <t>Дохід з місцевого бюджету за цільовими програмами, у т.ч.:</t>
  </si>
  <si>
    <t>12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</si>
  <si>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</si>
  <si>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</si>
  <si>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</si>
  <si>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</si>
  <si>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</si>
  <si>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</si>
  <si>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</si>
  <si>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</si>
  <si>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</si>
  <si>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</si>
  <si>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</si>
  <si>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</si>
  <si>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</si>
  <si>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</si>
  <si>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</si>
  <si>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</si>
  <si>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</si>
  <si>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</si>
  <si>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інші операційні витрати (розшифрувати)</t>
  </si>
  <si>
    <t>13/9</t>
  </si>
  <si>
    <t>Фінансовий результат від операційної діяльності</t>
  </si>
  <si>
    <t>14</t>
  </si>
  <si>
    <r>
      <t xml:space="preserve">Дохід від участі в капіталі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</si>
  <si>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15</t>
  </si>
  <si>
    <r>
      <t>Втрати від участі в капіталі (</t>
    </r>
    <r>
      <rPr>
        <b/>
        <i/>
        <sz val="12"/>
        <color theme="1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</si>
  <si>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</si>
  <si>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17</t>
  </si>
  <si>
    <r>
      <t xml:space="preserve">Фінансові витрати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</si>
  <si>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</si>
  <si>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</si>
  <si>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</si>
  <si>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</si>
  <si>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</si>
  <si>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дохід від відновлення корисності активів</t>
  </si>
  <si>
    <t>19/2</t>
  </si>
  <si>
    <t>інші доходи (розшифрувати)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</si>
  <si>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</si>
  <si>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</si>
  <si>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</si>
  <si>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</si>
  <si>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</si>
  <si>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</si>
  <si>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</si>
  <si>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</si>
  <si>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</si>
  <si>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</si>
  <si>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</si>
  <si>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</si>
  <si>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</si>
  <si>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</si>
  <si>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</si>
  <si>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</si>
  <si>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</si>
  <si>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</si>
  <si>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</si>
  <si>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</si>
  <si>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</si>
  <si>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</si>
  <si>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</si>
  <si>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</si>
  <si>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</si>
  <si>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</si>
  <si>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</si>
  <si>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</si>
  <si>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</si>
  <si>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</si>
  <si>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</si>
  <si>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</si>
  <si>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</si>
  <si>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</si>
  <si>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ІI. Розподіл чистого прибутку</t>
  </si>
  <si>
    <t xml:space="preserve">Відрахування частини прибутку: </t>
  </si>
  <si>
    <t>яка підлягає зарахуванню до загального фонду міського бюджету</t>
  </si>
  <si>
    <t>30/1</t>
  </si>
  <si>
    <t xml:space="preserve">Залишок нерозподіленого прибутку (непокритого збитку) на початок звітного періоду  </t>
  </si>
  <si>
    <t>Розподіл чистого прибутку, у тому числі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</si>
  <si>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</si>
  <si>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</si>
  <si>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</si>
  <si>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</si>
  <si>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</si>
  <si>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</si>
  <si>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цілі (розшифрувати)</t>
  </si>
  <si>
    <t>32/4</t>
  </si>
  <si>
    <t xml:space="preserve">Залишок нерозподіленого прибутку (непокритого збитку) на кінець звітного періоду 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</si>
  <si>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</si>
  <si>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</si>
  <si>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</si>
  <si>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</si>
  <si>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</si>
  <si>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</si>
  <si>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</si>
  <si>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</si>
  <si>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</si>
  <si>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</si>
  <si>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</si>
  <si>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</si>
  <si>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</si>
  <si>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</si>
  <si>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r>
      <t>Сплата податків та зборів до місцевих бюджетів (податкові платежі), у тому числі: (</t>
    </r>
    <r>
      <rPr>
        <b/>
        <i/>
        <sz val="12"/>
        <color theme="1"/>
        <rFont val="Times New Roman"/>
        <family val="1"/>
        <charset val="204"/>
      </rPr>
      <t>розшифрувати</t>
    </r>
    <r>
      <rPr>
        <b/>
        <sz val="12"/>
        <color theme="1"/>
        <rFont val="Times New Roman"/>
        <family val="1"/>
        <charset val="204"/>
      </rPr>
      <t>)</t>
    </r>
  </si>
  <si>
    <t>35/1</t>
  </si>
  <si>
    <t>35/2</t>
  </si>
  <si>
    <t>35/3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</si>
  <si>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</si>
  <si>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</si>
  <si>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</si>
  <si>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</si>
  <si>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</si>
  <si>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</si>
  <si>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</si>
  <si>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</si>
  <si>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</si>
  <si>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</si>
  <si>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</si>
  <si>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</si>
  <si>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</si>
  <si>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</si>
  <si>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</si>
  <si>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</si>
  <si>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</si>
  <si>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</si>
  <si>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</si>
  <si>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</si>
  <si>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</si>
  <si>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</si>
  <si>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</si>
  <si>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</si>
  <si>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</si>
  <si>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</si>
  <si>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</si>
  <si>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</si>
  <si>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</si>
  <si>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</si>
  <si>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</si>
  <si>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</si>
  <si>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</si>
  <si>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</si>
  <si>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</si>
  <si>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</si>
  <si>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</si>
  <si>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</si>
  <si>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</si>
  <si>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</si>
  <si>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</si>
  <si>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</si>
  <si>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</si>
  <si>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</si>
  <si>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</si>
  <si>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</si>
  <si>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</si>
  <si>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</si>
  <si>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</si>
  <si>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</si>
  <si>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</si>
  <si>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</si>
  <si>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</si>
  <si>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</si>
  <si>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</si>
  <si>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</si>
  <si>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</si>
  <si>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</si>
  <si>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</si>
  <si>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</si>
  <si>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</si>
  <si>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</si>
  <si>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</si>
  <si>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</si>
  <si>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</si>
  <si>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</si>
  <si>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</si>
  <si>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</si>
  <si>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</si>
  <si>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</si>
  <si>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</si>
  <si>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</si>
  <si>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</si>
  <si>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</si>
  <si>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</si>
  <si>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</si>
  <si>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</si>
  <si>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</si>
  <si>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</si>
  <si>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</si>
  <si>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</si>
  <si>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</si>
  <si>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</si>
  <si>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</si>
  <si>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</si>
  <si>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</si>
  <si>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</si>
  <si>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</si>
  <si>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</si>
  <si>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</si>
  <si>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</si>
  <si>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</si>
  <si>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</si>
  <si>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</si>
  <si>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</si>
  <si>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</si>
  <si>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</si>
  <si>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</si>
  <si>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</si>
  <si>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</si>
  <si>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</si>
  <si>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</si>
  <si>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</si>
  <si>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</si>
  <si>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</si>
  <si>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</si>
  <si>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</si>
  <si>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</si>
  <si>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</si>
  <si>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</si>
  <si>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</si>
  <si>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</si>
  <si>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</si>
  <si>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</si>
  <si>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</si>
  <si>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</si>
  <si>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</si>
  <si>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</si>
  <si>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</si>
  <si>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</si>
  <si>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</si>
  <si>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</si>
  <si>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</si>
  <si>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</si>
  <si>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</si>
  <si>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r>
      <rPr>
        <b/>
        <sz val="12"/>
        <color theme="1"/>
        <rFont val="Times New Roman"/>
        <family val="1"/>
        <charset val="204"/>
      </rPr>
      <t>Середня кількість працівників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2"/>
        <rFont val="Times New Roman"/>
        <family val="1"/>
        <charset val="204"/>
      </rPr>
      <t>, у тому числі:</t>
    </r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</si>
  <si>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</si>
  <si>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</si>
  <si>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</si>
  <si>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</si>
  <si>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</si>
  <si>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</si>
  <si>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</si>
  <si>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</si>
  <si>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</si>
  <si>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</si>
  <si>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</si>
  <si>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</si>
  <si>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</si>
  <si>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</si>
  <si>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Середньомісячні витрати на оплату праці одного працівника (грн), у тому числі:</t>
  </si>
  <si>
    <t>72/1</t>
  </si>
  <si>
    <t>72/2</t>
  </si>
  <si>
    <t>72/3</t>
  </si>
  <si>
    <t>Заборгованість по заробітній платі,  у тому числі:</t>
  </si>
  <si>
    <t>73/1</t>
  </si>
  <si>
    <t>73/2</t>
  </si>
  <si>
    <t>73/3</t>
  </si>
  <si>
    <t>Керівник _____________________</t>
  </si>
  <si>
    <t>_____________________</t>
  </si>
  <si>
    <t>(посада)</t>
  </si>
  <si>
    <t>(підпис)</t>
  </si>
  <si>
    <t>(ініціали, прізвище)</t>
  </si>
  <si>
    <t>Додаток 3</t>
  </si>
  <si>
    <t>ЗВІТ ПРО ВИКОНАННЯ ФІНАНСОВОГО ПЛАНУ</t>
  </si>
  <si>
    <t>Факт</t>
  </si>
  <si>
    <t xml:space="preserve">План </t>
  </si>
  <si>
    <t>Відхилення (+, -)</t>
  </si>
  <si>
    <t>Виконання (%)</t>
  </si>
  <si>
    <t>Розподіл чистого прибутку</t>
  </si>
  <si>
    <t>інші фонди (розшифрувати)</t>
  </si>
  <si>
    <t>пдфо</t>
  </si>
  <si>
    <t>част.чистого прибутку</t>
  </si>
  <si>
    <t>КПГХ "Продсервіс" БМР</t>
  </si>
  <si>
    <t>Київська</t>
  </si>
  <si>
    <t>Постачання інших готових страв</t>
  </si>
  <si>
    <t>56.29</t>
  </si>
  <si>
    <t>Рибчун Віталій Володимирович</t>
  </si>
  <si>
    <t>В.В.Рибчун</t>
  </si>
  <si>
    <t>комунальна</t>
  </si>
  <si>
    <t>х</t>
  </si>
  <si>
    <t>витрати на комунальні послуги</t>
  </si>
  <si>
    <t>частина чистого прибутку</t>
  </si>
  <si>
    <t xml:space="preserve">Інші адміністративні витрати </t>
  </si>
  <si>
    <t xml:space="preserve">інші витрати на збут </t>
  </si>
  <si>
    <t>київська</t>
  </si>
  <si>
    <t>постачання інших готових страв</t>
  </si>
  <si>
    <t>Рибчун В.В.</t>
  </si>
  <si>
    <t>м.Буча вул.Сілезька 3/23 0459748915</t>
  </si>
  <si>
    <t xml:space="preserve">Директор </t>
  </si>
  <si>
    <t> ПІДПРИЄМСТВА за   1 півріччя  2021 року</t>
  </si>
  <si>
    <t xml:space="preserve"> на 2022 рік</t>
  </si>
  <si>
    <t>м.Буча вул.Сілезька 3/23    04597-48915</t>
  </si>
  <si>
    <r>
      <t xml:space="preserve">" </t>
    </r>
    <r>
      <rPr>
        <u/>
        <sz val="12"/>
        <rFont val="Times New Roman"/>
        <family val="1"/>
        <charset val="204"/>
      </rPr>
      <t>21</t>
    </r>
    <r>
      <rPr>
        <sz val="12"/>
        <rFont val="Times New Roman"/>
        <family val="1"/>
        <charset val="204"/>
      </rPr>
      <t xml:space="preserve"> "</t>
    </r>
    <r>
      <rPr>
        <u/>
        <sz val="12"/>
        <rFont val="Times New Roman"/>
        <family val="1"/>
        <charset val="204"/>
      </rPr>
      <t>грудень</t>
    </r>
    <r>
      <rPr>
        <sz val="12"/>
        <rFont val="Times New Roman"/>
        <family val="1"/>
        <charset val="204"/>
      </rPr>
      <t xml:space="preserve"> 2021 р. №1015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</si>
</sst>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_);_(* \(#,##0\);_(* &quot;-&quot;_);_(@_)"/>
    <numFmt numFmtId="165" formatCode="_-* #,##0_р_._-;\-* #,##0_р_._-;_-* &quot;-&quot;_р_._-;_-@_-"/>
    <numFmt numFmtId="166" formatCode="#,##0.0"/>
    <numFmt numFmtId="167" formatCode="#,##0.0_ ;\-#,##0.0\ "/>
    <numFmt numFmtId="168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/>
    <xf numFmtId="0" fontId="4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/>
    <xf numFmtId="0" fontId="8" fillId="0" borderId="1" xfId="0" applyFont="1" applyBorder="1"/>
    <xf numFmtId="0" fontId="8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9" fontId="8" fillId="0" borderId="1" xfId="0" applyNumberFormat="1" applyFont="1" applyBorder="1" applyAlignment="1">
      <alignment vertical="center" wrapText="1"/>
    </xf>
    <xf numFmtId="9" fontId="2" fillId="0" borderId="1" xfId="0" applyNumberFormat="1" applyFont="1" applyBorder="1" applyAlignment="1">
      <alignment vertical="center" wrapText="1"/>
    </xf>
    <xf numFmtId="1" fontId="10" fillId="0" borderId="1" xfId="0" applyNumberFormat="1" applyFont="1" applyBorder="1" applyAlignment="1">
      <alignment vertical="center" wrapText="1"/>
    </xf>
    <xf numFmtId="9" fontId="10" fillId="0" borderId="1" xfId="0" applyNumberFormat="1" applyFont="1" applyBorder="1" applyAlignment="1">
      <alignment vertical="center" wrapText="1"/>
    </xf>
    <xf numFmtId="9" fontId="9" fillId="0" borderId="1" xfId="0" applyNumberFormat="1" applyFont="1" applyBorder="1" applyAlignment="1">
      <alignment vertical="center" wrapText="1"/>
    </xf>
    <xf numFmtId="9" fontId="2" fillId="0" borderId="0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166" fontId="8" fillId="0" borderId="1" xfId="0" applyNumberFormat="1" applyFont="1" applyBorder="1" applyAlignment="1">
      <alignment vertical="center" wrapText="1"/>
    </xf>
    <xf numFmtId="167" fontId="2" fillId="0" borderId="1" xfId="0" applyNumberFormat="1" applyFont="1" applyBorder="1" applyAlignment="1">
      <alignment vertical="center" wrapText="1"/>
    </xf>
    <xf numFmtId="168" fontId="8" fillId="0" borderId="1" xfId="0" applyNumberFormat="1" applyFont="1" applyBorder="1" applyAlignment="1">
      <alignment vertical="center" wrapText="1"/>
    </xf>
    <xf numFmtId="0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vertical="center" wrapText="1"/>
    </xf>
    <xf numFmtId="166" fontId="8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0"/>
  <sheetViews>
    <sheetView tabSelected="1" zoomScaleNormal="100" workbookViewId="0">
      <selection activeCell="F252" sqref="F252"/>
    </sheetView>
  </sheetViews>
  <sheetFormatPr defaultRowHeight="15" x14ac:dyDescent="0.25"/>
  <cols>
    <col min="1" max="1" width="29.7109375" customWidth="1"/>
    <col min="2" max="2" width="33.5703125" customWidth="1"/>
    <col min="3" max="3" width="12" customWidth="1"/>
    <col min="4" max="4" width="14.7109375" customWidth="1"/>
    <col min="5" max="5" width="13" customWidth="1"/>
    <col min="6" max="6" width="11.85546875" customWidth="1"/>
    <col min="7" max="7" width="15" customWidth="1"/>
  </cols>
  <sheetData>
    <row r="1" spans="1:12" ht="15.75" x14ac:dyDescent="0.25">
      <c r="A1" s="1"/>
      <c r="B1" s="1"/>
      <c r="C1" s="1"/>
      <c r="D1" s="1"/>
      <c r="E1" s="1"/>
      <c r="F1" s="84" t="s">
        <v>0</v>
      </c>
      <c r="G1" s="84"/>
      <c r="H1" s="84"/>
      <c r="I1" s="84"/>
      <c r="J1" s="84"/>
      <c r="K1" s="84"/>
      <c r="L1" s="1"/>
    </row>
    <row r="2" spans="1:12" ht="15.75" x14ac:dyDescent="0.25">
      <c r="A2" s="1"/>
      <c r="B2" s="1"/>
      <c r="C2" s="1"/>
      <c r="D2" s="1"/>
      <c r="E2" s="1"/>
      <c r="F2" s="85" t="s">
        <v>1</v>
      </c>
      <c r="G2" s="85"/>
      <c r="H2" s="85"/>
      <c r="I2" s="85"/>
      <c r="J2" s="85"/>
      <c r="K2" s="85"/>
      <c r="L2" s="1"/>
    </row>
    <row r="3" spans="1:12" ht="15.75" x14ac:dyDescent="0.25">
      <c r="A3" s="1"/>
      <c r="B3" s="1"/>
      <c r="C3" s="1"/>
      <c r="D3" s="1"/>
      <c r="E3" s="1"/>
      <c r="F3" s="85" t="s">
        <v>2</v>
      </c>
      <c r="G3" s="85"/>
      <c r="H3" s="85"/>
      <c r="I3" s="85"/>
      <c r="J3" s="85"/>
      <c r="K3" s="85"/>
      <c r="L3" s="1"/>
    </row>
    <row r="4" spans="1:12" ht="15.75" x14ac:dyDescent="0.25">
      <c r="A4" s="1"/>
      <c r="B4" s="86"/>
      <c r="C4" s="86"/>
      <c r="D4" s="86"/>
      <c r="E4" s="86"/>
      <c r="F4" s="87" t="s">
        <v>3</v>
      </c>
      <c r="G4" s="87"/>
      <c r="H4" s="87"/>
      <c r="I4" s="87"/>
      <c r="J4" s="87"/>
      <c r="K4" s="87"/>
      <c r="L4" s="1"/>
    </row>
    <row r="5" spans="1:12" ht="18" x14ac:dyDescent="0.3">
      <c r="B5" s="2"/>
      <c r="C5" s="2"/>
      <c r="D5" s="2"/>
      <c r="E5" s="2"/>
      <c r="F5" s="3"/>
      <c r="G5" s="3"/>
      <c r="H5" s="3"/>
      <c r="I5" s="3"/>
      <c r="J5" s="3"/>
      <c r="K5" s="3"/>
    </row>
    <row r="6" spans="1:12" ht="18.75" x14ac:dyDescent="0.25">
      <c r="B6" s="2"/>
      <c r="C6" s="2"/>
      <c r="D6" s="2"/>
      <c r="E6" s="2"/>
      <c r="F6" s="88" t="s">
        <v>4</v>
      </c>
      <c r="G6" s="88"/>
      <c r="H6" s="88"/>
      <c r="I6" s="88"/>
      <c r="J6" s="3"/>
      <c r="K6" s="3"/>
    </row>
    <row r="7" spans="1:12" ht="18.75" x14ac:dyDescent="0.25">
      <c r="B7" s="2"/>
      <c r="C7" s="2"/>
      <c r="D7" s="2"/>
      <c r="E7" s="2"/>
      <c r="F7" s="82" t="s">
        <v>5</v>
      </c>
      <c r="G7" s="82"/>
      <c r="H7" s="82"/>
      <c r="I7" s="82"/>
      <c r="J7" s="82"/>
      <c r="K7" s="82"/>
    </row>
    <row r="8" spans="1:12" ht="18" x14ac:dyDescent="0.3">
      <c r="B8" s="2"/>
      <c r="C8" s="2"/>
      <c r="D8" s="2"/>
      <c r="E8" s="2"/>
      <c r="F8" s="3"/>
      <c r="G8" s="3"/>
      <c r="H8" s="3"/>
      <c r="I8" s="3"/>
      <c r="J8" s="3"/>
      <c r="K8" s="3"/>
    </row>
    <row r="9" spans="1:12" ht="18.75" x14ac:dyDescent="0.25">
      <c r="B9" s="2"/>
      <c r="C9" s="2"/>
      <c r="D9" s="2"/>
      <c r="E9" s="2"/>
      <c r="F9" s="82" t="s">
        <v>429</v>
      </c>
      <c r="G9" s="82"/>
      <c r="H9" s="82"/>
      <c r="I9" s="82"/>
      <c r="J9" s="82"/>
      <c r="K9" s="82"/>
    </row>
    <row r="10" spans="1:12" ht="18" x14ac:dyDescent="0.3">
      <c r="B10" s="2"/>
      <c r="C10" s="2"/>
      <c r="D10" s="2"/>
      <c r="E10" s="2"/>
      <c r="F10" s="4"/>
      <c r="G10" s="4"/>
      <c r="H10" s="4"/>
      <c r="I10" s="4"/>
      <c r="J10" s="4"/>
      <c r="K10" s="4"/>
    </row>
    <row r="11" spans="1:12" ht="18.75" x14ac:dyDescent="0.25">
      <c r="A11" s="5" t="s">
        <v>6</v>
      </c>
      <c r="B11" s="83" t="s">
        <v>409</v>
      </c>
      <c r="C11" s="83"/>
      <c r="D11" s="83"/>
      <c r="E11" s="83"/>
      <c r="F11" s="6" t="s">
        <v>7</v>
      </c>
      <c r="G11" s="77">
        <v>30530447</v>
      </c>
      <c r="H11" s="77"/>
      <c r="I11" s="77"/>
      <c r="J11" s="77"/>
      <c r="K11" s="77"/>
    </row>
    <row r="12" spans="1:12" ht="18.75" x14ac:dyDescent="0.25">
      <c r="A12" s="5" t="s">
        <v>8</v>
      </c>
      <c r="B12" s="83" t="s">
        <v>410</v>
      </c>
      <c r="C12" s="83"/>
      <c r="D12" s="83"/>
      <c r="E12" s="83"/>
      <c r="F12" s="6" t="s">
        <v>9</v>
      </c>
      <c r="G12" s="77">
        <v>3210800000</v>
      </c>
      <c r="H12" s="77"/>
      <c r="I12" s="77"/>
      <c r="J12" s="77"/>
      <c r="K12" s="77"/>
    </row>
    <row r="13" spans="1:12" ht="31.5" x14ac:dyDescent="0.25">
      <c r="A13" s="5" t="s">
        <v>10</v>
      </c>
      <c r="B13" s="78" t="s">
        <v>415</v>
      </c>
      <c r="C13" s="78"/>
      <c r="D13" s="78"/>
      <c r="E13" s="78"/>
      <c r="F13" s="6" t="s">
        <v>11</v>
      </c>
      <c r="G13" s="77">
        <v>150</v>
      </c>
      <c r="H13" s="77"/>
      <c r="I13" s="77"/>
      <c r="J13" s="77"/>
      <c r="K13" s="77"/>
    </row>
    <row r="14" spans="1:12" ht="15.75" x14ac:dyDescent="0.25">
      <c r="A14" s="5" t="s">
        <v>12</v>
      </c>
      <c r="B14" s="78" t="s">
        <v>411</v>
      </c>
      <c r="C14" s="78"/>
      <c r="D14" s="78"/>
      <c r="E14" s="78"/>
      <c r="F14" s="6" t="s">
        <v>13</v>
      </c>
      <c r="G14" s="77" t="s">
        <v>412</v>
      </c>
      <c r="H14" s="77"/>
      <c r="I14" s="77"/>
      <c r="J14" s="77"/>
      <c r="K14" s="77"/>
    </row>
    <row r="15" spans="1:12" ht="31.5" x14ac:dyDescent="0.25">
      <c r="A15" s="5" t="s">
        <v>14</v>
      </c>
      <c r="B15" s="78"/>
      <c r="C15" s="78"/>
      <c r="D15" s="78"/>
      <c r="E15" s="78"/>
      <c r="F15" s="7"/>
      <c r="G15" s="7"/>
      <c r="H15" s="7"/>
      <c r="I15" s="7"/>
      <c r="J15" s="7"/>
    </row>
    <row r="16" spans="1:12" ht="31.5" x14ac:dyDescent="0.25">
      <c r="A16" s="5" t="s">
        <v>15</v>
      </c>
      <c r="B16" s="78">
        <v>69</v>
      </c>
      <c r="C16" s="78"/>
      <c r="D16" s="78"/>
      <c r="E16" s="78"/>
      <c r="F16" s="7"/>
      <c r="G16" s="7"/>
      <c r="H16" s="7"/>
      <c r="I16" s="7"/>
      <c r="J16" s="7"/>
    </row>
    <row r="17" spans="1:11" ht="31.5" x14ac:dyDescent="0.25">
      <c r="A17" s="5" t="s">
        <v>16</v>
      </c>
      <c r="B17" s="78" t="s">
        <v>413</v>
      </c>
      <c r="C17" s="78"/>
      <c r="D17" s="78"/>
      <c r="E17" s="78"/>
      <c r="F17" s="7"/>
      <c r="G17" s="7"/>
      <c r="H17" s="7"/>
      <c r="I17" s="7"/>
      <c r="J17" s="7"/>
    </row>
    <row r="18" spans="1:11" ht="15.75" x14ac:dyDescent="0.25">
      <c r="A18" s="5" t="s">
        <v>17</v>
      </c>
      <c r="B18" s="78" t="s">
        <v>428</v>
      </c>
      <c r="C18" s="78"/>
      <c r="D18" s="78"/>
      <c r="E18" s="78"/>
      <c r="F18" s="7"/>
      <c r="G18" s="7"/>
      <c r="H18" s="7"/>
      <c r="I18" s="7"/>
      <c r="J18" s="7"/>
    </row>
    <row r="19" spans="1:11" ht="14.45" x14ac:dyDescent="0.3">
      <c r="A19" s="8"/>
      <c r="B19" s="8"/>
      <c r="C19" s="8"/>
      <c r="D19" s="8"/>
      <c r="E19" s="8"/>
      <c r="F19" s="7"/>
      <c r="G19" s="7"/>
      <c r="H19" s="7"/>
      <c r="I19" s="7"/>
      <c r="J19" s="7"/>
    </row>
    <row r="20" spans="1:11" x14ac:dyDescent="0.25">
      <c r="A20" s="79" t="s">
        <v>18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</row>
    <row r="21" spans="1:11" x14ac:dyDescent="0.25">
      <c r="A21" s="79" t="s">
        <v>427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</row>
    <row r="22" spans="1:11" ht="15.75" x14ac:dyDescent="0.25">
      <c r="A22" s="80" t="s">
        <v>19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</row>
    <row r="23" spans="1:11" ht="14.45" x14ac:dyDescent="0.3">
      <c r="A23" s="81"/>
      <c r="B23" s="81"/>
      <c r="C23" s="81"/>
      <c r="D23" s="81"/>
      <c r="E23" s="81"/>
      <c r="F23" s="81"/>
      <c r="G23" s="81"/>
      <c r="H23" s="81"/>
      <c r="I23" s="81"/>
      <c r="J23" s="7"/>
    </row>
    <row r="24" spans="1:11" x14ac:dyDescent="0.25">
      <c r="A24" s="78"/>
      <c r="B24" s="78"/>
      <c r="C24" s="78" t="s">
        <v>20</v>
      </c>
      <c r="D24" s="78" t="s">
        <v>21</v>
      </c>
      <c r="E24" s="78" t="s">
        <v>22</v>
      </c>
      <c r="F24" s="78" t="s">
        <v>23</v>
      </c>
      <c r="G24" s="78" t="s">
        <v>24</v>
      </c>
      <c r="H24" s="77" t="s">
        <v>25</v>
      </c>
      <c r="I24" s="77"/>
      <c r="J24" s="77"/>
      <c r="K24" s="77"/>
    </row>
    <row r="25" spans="1:11" x14ac:dyDescent="0.25">
      <c r="A25" s="78"/>
      <c r="B25" s="78"/>
      <c r="C25" s="78"/>
      <c r="D25" s="78"/>
      <c r="E25" s="78"/>
      <c r="F25" s="78"/>
      <c r="G25" s="78"/>
      <c r="H25" s="9">
        <v>1</v>
      </c>
      <c r="I25" s="9">
        <v>2</v>
      </c>
      <c r="J25" s="9">
        <v>3</v>
      </c>
      <c r="K25" s="9">
        <v>4</v>
      </c>
    </row>
    <row r="26" spans="1:11" ht="15.75" x14ac:dyDescent="0.25">
      <c r="A26" s="70" t="s">
        <v>26</v>
      </c>
      <c r="B26" s="70"/>
      <c r="C26" s="70"/>
      <c r="D26" s="70"/>
      <c r="E26" s="70"/>
      <c r="F26" s="70"/>
      <c r="G26" s="70"/>
      <c r="H26" s="70"/>
      <c r="I26" s="70"/>
      <c r="J26" s="70"/>
      <c r="K26" s="71"/>
    </row>
    <row r="27" spans="1:11" ht="15.75" x14ac:dyDescent="0.25">
      <c r="A27" s="67" t="s">
        <v>27</v>
      </c>
      <c r="B27" s="67"/>
      <c r="C27" s="10">
        <v>1</v>
      </c>
      <c r="D27" s="11">
        <v>14333.9</v>
      </c>
      <c r="E27" s="11">
        <v>22458.6</v>
      </c>
      <c r="F27" s="11">
        <v>22188</v>
      </c>
      <c r="G27" s="11">
        <v>24706</v>
      </c>
      <c r="H27" s="11">
        <v>6553.5</v>
      </c>
      <c r="I27" s="11">
        <v>6553.5</v>
      </c>
      <c r="J27" s="11">
        <v>6553.5</v>
      </c>
      <c r="K27" s="12">
        <v>6553.5</v>
      </c>
    </row>
    <row r="28" spans="1:11" ht="15.75" x14ac:dyDescent="0.25">
      <c r="A28" s="65" t="s">
        <v>28</v>
      </c>
      <c r="B28" s="65"/>
      <c r="C28" s="11">
        <v>2</v>
      </c>
      <c r="D28" s="11"/>
      <c r="E28" s="11"/>
      <c r="F28" s="11"/>
      <c r="G28" s="11"/>
      <c r="H28" s="11"/>
      <c r="I28" s="11"/>
      <c r="J28" s="11"/>
      <c r="K28" s="12"/>
    </row>
    <row r="29" spans="1:11" ht="15.75" x14ac:dyDescent="0.25">
      <c r="A29" s="65" t="s">
        <v>29</v>
      </c>
      <c r="B29" s="65"/>
      <c r="C29" s="11">
        <v>3</v>
      </c>
      <c r="D29" s="11"/>
      <c r="E29" s="11"/>
      <c r="F29" s="11"/>
      <c r="G29" s="11"/>
      <c r="H29" s="11"/>
      <c r="I29" s="11"/>
      <c r="J29" s="11"/>
      <c r="K29" s="12"/>
    </row>
    <row r="30" spans="1:11" ht="15.75" x14ac:dyDescent="0.25">
      <c r="A30" s="65" t="s">
        <v>30</v>
      </c>
      <c r="B30" s="65"/>
      <c r="C30" s="11">
        <v>4</v>
      </c>
      <c r="D30" s="11"/>
      <c r="E30" s="11"/>
      <c r="F30" s="11"/>
      <c r="G30" s="11"/>
      <c r="H30" s="11"/>
      <c r="I30" s="11"/>
      <c r="J30" s="11"/>
      <c r="K30" s="12"/>
    </row>
    <row r="31" spans="1:11" ht="15.75" x14ac:dyDescent="0.25">
      <c r="A31" s="67" t="s">
        <v>31</v>
      </c>
      <c r="B31" s="67"/>
      <c r="C31" s="10">
        <v>5</v>
      </c>
      <c r="D31" s="56">
        <f>D27-D28-D29-D30</f>
        <v>14333.9</v>
      </c>
      <c r="E31" s="10">
        <f t="shared" ref="E31:K31" si="0">E27-E28-E29-E30</f>
        <v>22458.6</v>
      </c>
      <c r="F31" s="10">
        <f t="shared" si="0"/>
        <v>22188</v>
      </c>
      <c r="G31" s="10">
        <v>24706</v>
      </c>
      <c r="H31" s="10">
        <f t="shared" si="0"/>
        <v>6553.5</v>
      </c>
      <c r="I31" s="10">
        <f t="shared" si="0"/>
        <v>6553.5</v>
      </c>
      <c r="J31" s="10">
        <f t="shared" si="0"/>
        <v>6553.5</v>
      </c>
      <c r="K31" s="10">
        <f t="shared" si="0"/>
        <v>6553.5</v>
      </c>
    </row>
    <row r="32" spans="1:11" ht="15.6" x14ac:dyDescent="0.3">
      <c r="A32" s="76"/>
      <c r="B32" s="76"/>
      <c r="C32" s="13" t="s">
        <v>32</v>
      </c>
      <c r="D32" s="11"/>
      <c r="E32" s="11"/>
      <c r="F32" s="11"/>
      <c r="G32" s="11"/>
      <c r="H32" s="11"/>
      <c r="I32" s="11"/>
      <c r="J32" s="11"/>
      <c r="K32" s="12"/>
    </row>
    <row r="33" spans="1:11" ht="15.6" x14ac:dyDescent="0.3">
      <c r="A33" s="76"/>
      <c r="B33" s="76"/>
      <c r="C33" s="13" t="s">
        <v>33</v>
      </c>
      <c r="D33" s="11"/>
      <c r="E33" s="11"/>
      <c r="F33" s="11"/>
      <c r="G33" s="11"/>
      <c r="H33" s="11"/>
      <c r="I33" s="11"/>
      <c r="J33" s="11"/>
      <c r="K33" s="12"/>
    </row>
    <row r="34" spans="1:11" ht="15.6" x14ac:dyDescent="0.3">
      <c r="A34" s="76"/>
      <c r="B34" s="76"/>
      <c r="C34" s="13" t="s">
        <v>34</v>
      </c>
      <c r="D34" s="11"/>
      <c r="E34" s="11"/>
      <c r="F34" s="11"/>
      <c r="G34" s="11"/>
      <c r="H34" s="11"/>
      <c r="I34" s="11"/>
      <c r="J34" s="11"/>
      <c r="K34" s="12"/>
    </row>
    <row r="35" spans="1:11" ht="15.6" x14ac:dyDescent="0.3">
      <c r="A35" s="76"/>
      <c r="B35" s="76"/>
      <c r="C35" s="13" t="s">
        <v>35</v>
      </c>
      <c r="D35" s="11"/>
      <c r="E35" s="11"/>
      <c r="F35" s="11"/>
      <c r="G35" s="11"/>
      <c r="H35" s="11"/>
      <c r="I35" s="11"/>
      <c r="J35" s="11"/>
      <c r="K35" s="12"/>
    </row>
    <row r="36" spans="1:11" ht="15.6" x14ac:dyDescent="0.3">
      <c r="A36" s="76"/>
      <c r="B36" s="76"/>
      <c r="C36" s="13" t="s">
        <v>36</v>
      </c>
      <c r="D36" s="11"/>
      <c r="E36" s="11"/>
      <c r="F36" s="11"/>
      <c r="G36" s="11"/>
      <c r="H36" s="11"/>
      <c r="I36" s="11"/>
      <c r="J36" s="11"/>
      <c r="K36" s="12"/>
    </row>
    <row r="37" spans="1:11" ht="15.75" x14ac:dyDescent="0.25">
      <c r="A37" s="67" t="s">
        <v>37</v>
      </c>
      <c r="B37" s="67"/>
      <c r="C37" s="10">
        <v>6</v>
      </c>
      <c r="D37" s="56">
        <v>7778.9</v>
      </c>
      <c r="E37" s="10">
        <v>10494.4</v>
      </c>
      <c r="F37" s="10">
        <v>11213.4</v>
      </c>
      <c r="G37" s="10">
        <v>11544</v>
      </c>
      <c r="H37" s="10">
        <v>2886</v>
      </c>
      <c r="I37" s="10">
        <v>2886</v>
      </c>
      <c r="J37" s="10">
        <v>2886</v>
      </c>
      <c r="K37" s="10">
        <v>2886</v>
      </c>
    </row>
    <row r="38" spans="1:11" ht="15.75" x14ac:dyDescent="0.25">
      <c r="A38" s="65" t="s">
        <v>38</v>
      </c>
      <c r="B38" s="65"/>
      <c r="C38" s="13" t="s">
        <v>39</v>
      </c>
      <c r="D38" s="11"/>
      <c r="E38" s="11"/>
      <c r="F38" s="11"/>
      <c r="G38" s="11"/>
      <c r="H38" s="11"/>
      <c r="I38" s="11"/>
      <c r="J38" s="11"/>
      <c r="K38" s="12"/>
    </row>
    <row r="39" spans="1:11" ht="15.75" x14ac:dyDescent="0.25">
      <c r="A39" s="65" t="s">
        <v>40</v>
      </c>
      <c r="B39" s="65"/>
      <c r="C39" s="13" t="s">
        <v>41</v>
      </c>
      <c r="D39" s="11"/>
      <c r="E39" s="11"/>
      <c r="F39" s="11"/>
      <c r="G39" s="11"/>
      <c r="H39" s="11"/>
      <c r="I39" s="11"/>
      <c r="J39" s="11"/>
      <c r="K39" s="12"/>
    </row>
    <row r="40" spans="1:11" ht="15.75" x14ac:dyDescent="0.25">
      <c r="A40" s="65" t="s">
        <v>42</v>
      </c>
      <c r="B40" s="65"/>
      <c r="C40" s="13" t="s">
        <v>43</v>
      </c>
      <c r="D40" s="11"/>
      <c r="E40" s="11"/>
      <c r="F40" s="11"/>
      <c r="G40" s="11"/>
      <c r="H40" s="11"/>
      <c r="I40" s="11"/>
      <c r="J40" s="11"/>
      <c r="K40" s="12"/>
    </row>
    <row r="41" spans="1:11" ht="15.75" x14ac:dyDescent="0.25">
      <c r="A41" s="65" t="s">
        <v>44</v>
      </c>
      <c r="B41" s="65"/>
      <c r="C41" s="13" t="s">
        <v>45</v>
      </c>
      <c r="D41" s="11"/>
      <c r="E41" s="11"/>
      <c r="F41" s="11"/>
      <c r="G41" s="11"/>
      <c r="H41" s="11"/>
      <c r="I41" s="11"/>
      <c r="J41" s="11"/>
      <c r="K41" s="12"/>
    </row>
    <row r="42" spans="1:11" ht="15.75" x14ac:dyDescent="0.25">
      <c r="A42" s="65" t="s">
        <v>46</v>
      </c>
      <c r="B42" s="65"/>
      <c r="C42" s="13" t="s">
        <v>47</v>
      </c>
      <c r="D42" s="11"/>
      <c r="E42" s="11"/>
      <c r="F42" s="11"/>
      <c r="G42" s="11"/>
      <c r="H42" s="11"/>
      <c r="I42" s="11"/>
      <c r="J42" s="11"/>
      <c r="K42" s="12"/>
    </row>
    <row r="43" spans="1:11" ht="15.75" x14ac:dyDescent="0.25">
      <c r="A43" s="65" t="s">
        <v>48</v>
      </c>
      <c r="B43" s="65"/>
      <c r="C43" s="13" t="s">
        <v>49</v>
      </c>
      <c r="D43" s="11"/>
      <c r="E43" s="11"/>
      <c r="F43" s="11"/>
      <c r="G43" s="11"/>
      <c r="H43" s="11"/>
      <c r="I43" s="11"/>
      <c r="J43" s="11"/>
      <c r="K43" s="12"/>
    </row>
    <row r="44" spans="1:11" ht="15.75" x14ac:dyDescent="0.25">
      <c r="A44" s="65" t="s">
        <v>50</v>
      </c>
      <c r="B44" s="65"/>
      <c r="C44" s="13" t="s">
        <v>51</v>
      </c>
      <c r="D44" s="11"/>
      <c r="E44" s="11"/>
      <c r="F44" s="11"/>
      <c r="G44" s="11"/>
      <c r="H44" s="11"/>
      <c r="I44" s="11"/>
      <c r="J44" s="11"/>
      <c r="K44" s="12"/>
    </row>
    <row r="45" spans="1:11" ht="15.75" x14ac:dyDescent="0.25">
      <c r="A45" s="65" t="s">
        <v>52</v>
      </c>
      <c r="B45" s="65"/>
      <c r="C45" s="13" t="s">
        <v>53</v>
      </c>
      <c r="D45" s="11"/>
      <c r="E45" s="11"/>
      <c r="F45" s="11"/>
      <c r="G45" s="11"/>
      <c r="H45" s="11"/>
      <c r="I45" s="11"/>
      <c r="J45" s="11"/>
      <c r="K45" s="12"/>
    </row>
    <row r="46" spans="1:11" ht="15.75" x14ac:dyDescent="0.25">
      <c r="A46" s="65" t="s">
        <v>54</v>
      </c>
      <c r="B46" s="65"/>
      <c r="C46" s="13" t="s">
        <v>55</v>
      </c>
      <c r="D46" s="11"/>
      <c r="E46" s="11"/>
      <c r="F46" s="11"/>
      <c r="G46" s="11"/>
      <c r="H46" s="11"/>
      <c r="I46" s="11"/>
      <c r="J46" s="11"/>
      <c r="K46" s="12"/>
    </row>
    <row r="47" spans="1:11" ht="15.75" x14ac:dyDescent="0.25">
      <c r="A47" s="67" t="s">
        <v>56</v>
      </c>
      <c r="B47" s="67"/>
      <c r="C47" s="10">
        <v>7</v>
      </c>
      <c r="D47" s="54">
        <v>6555</v>
      </c>
      <c r="E47" s="54">
        <f t="shared" ref="E47:J47" si="1">E31-E37</f>
        <v>11964.199999999999</v>
      </c>
      <c r="F47" s="54">
        <f t="shared" si="1"/>
        <v>10974.6</v>
      </c>
      <c r="G47" s="54">
        <f t="shared" si="1"/>
        <v>13162</v>
      </c>
      <c r="H47" s="54">
        <v>3290.5</v>
      </c>
      <c r="I47" s="54">
        <v>3290.5</v>
      </c>
      <c r="J47" s="54">
        <f t="shared" si="1"/>
        <v>3667.5</v>
      </c>
      <c r="K47" s="54">
        <v>3290.5</v>
      </c>
    </row>
    <row r="48" spans="1:11" ht="15.75" x14ac:dyDescent="0.25">
      <c r="A48" s="67" t="s">
        <v>57</v>
      </c>
      <c r="B48" s="67"/>
      <c r="C48" s="10">
        <v>8</v>
      </c>
      <c r="D48" s="10">
        <v>1309.7</v>
      </c>
      <c r="E48" s="10">
        <v>2258.5</v>
      </c>
      <c r="F48" s="10">
        <v>2055.6</v>
      </c>
      <c r="G48" s="10">
        <v>2484.4</v>
      </c>
      <c r="H48" s="10">
        <v>621.1</v>
      </c>
      <c r="I48" s="10">
        <v>621.1</v>
      </c>
      <c r="J48" s="10">
        <v>621.1</v>
      </c>
      <c r="K48" s="10">
        <v>621.1</v>
      </c>
    </row>
    <row r="49" spans="1:11" ht="15.75" x14ac:dyDescent="0.25">
      <c r="A49" s="65" t="s">
        <v>58</v>
      </c>
      <c r="B49" s="65"/>
      <c r="C49" s="11"/>
      <c r="D49" s="11"/>
      <c r="E49" s="11"/>
      <c r="F49" s="11"/>
      <c r="G49" s="11"/>
      <c r="H49" s="11"/>
      <c r="I49" s="11"/>
      <c r="J49" s="11"/>
      <c r="K49" s="12"/>
    </row>
    <row r="50" spans="1:11" ht="15.75" x14ac:dyDescent="0.25">
      <c r="A50" s="65" t="s">
        <v>59</v>
      </c>
      <c r="B50" s="65"/>
      <c r="C50" s="13" t="s">
        <v>60</v>
      </c>
      <c r="D50" s="11"/>
      <c r="E50" s="11"/>
      <c r="F50" s="11"/>
      <c r="G50" s="11"/>
      <c r="H50" s="11"/>
      <c r="I50" s="11"/>
      <c r="J50" s="11"/>
      <c r="K50" s="12"/>
    </row>
    <row r="51" spans="1:11" ht="15.75" x14ac:dyDescent="0.25">
      <c r="A51" s="65" t="s">
        <v>61</v>
      </c>
      <c r="B51" s="65"/>
      <c r="C51" s="13" t="s">
        <v>62</v>
      </c>
      <c r="D51" s="11"/>
      <c r="E51" s="11"/>
      <c r="F51" s="11"/>
      <c r="G51" s="11"/>
      <c r="H51" s="11"/>
      <c r="I51" s="11"/>
      <c r="J51" s="11"/>
      <c r="K51" s="12"/>
    </row>
    <row r="52" spans="1:11" ht="15.75" x14ac:dyDescent="0.25">
      <c r="A52" s="65" t="s">
        <v>63</v>
      </c>
      <c r="B52" s="65"/>
      <c r="C52" s="13" t="s">
        <v>64</v>
      </c>
      <c r="D52" s="11">
        <v>30.1</v>
      </c>
      <c r="E52" s="11">
        <v>61.2</v>
      </c>
      <c r="F52" s="11">
        <v>32</v>
      </c>
      <c r="G52" s="11">
        <v>67.3</v>
      </c>
      <c r="H52" s="11">
        <v>16.8</v>
      </c>
      <c r="I52" s="11">
        <v>16.8</v>
      </c>
      <c r="J52" s="11">
        <v>16.8</v>
      </c>
      <c r="K52" s="12">
        <v>16.899999999999999</v>
      </c>
    </row>
    <row r="53" spans="1:11" ht="15.75" x14ac:dyDescent="0.25">
      <c r="A53" s="65" t="s">
        <v>65</v>
      </c>
      <c r="B53" s="65"/>
      <c r="C53" s="13" t="s">
        <v>66</v>
      </c>
      <c r="D53" s="11"/>
      <c r="E53" s="11"/>
      <c r="F53" s="11"/>
      <c r="G53" s="11"/>
      <c r="H53" s="11"/>
      <c r="I53" s="11"/>
      <c r="J53" s="11"/>
      <c r="K53" s="12"/>
    </row>
    <row r="54" spans="1:11" ht="15.75" x14ac:dyDescent="0.25">
      <c r="A54" s="65" t="s">
        <v>67</v>
      </c>
      <c r="B54" s="65"/>
      <c r="C54" s="13" t="s">
        <v>68</v>
      </c>
      <c r="D54" s="11"/>
      <c r="E54" s="11"/>
      <c r="F54" s="11"/>
      <c r="G54" s="11"/>
      <c r="H54" s="11"/>
      <c r="I54" s="11"/>
      <c r="J54" s="11"/>
      <c r="K54" s="12"/>
    </row>
    <row r="55" spans="1:11" ht="15.75" x14ac:dyDescent="0.25">
      <c r="A55" s="65" t="s">
        <v>69</v>
      </c>
      <c r="B55" s="65"/>
      <c r="C55" s="13" t="s">
        <v>70</v>
      </c>
      <c r="D55" s="11"/>
      <c r="E55" s="11"/>
      <c r="F55" s="11"/>
      <c r="G55" s="11"/>
      <c r="H55" s="11"/>
      <c r="I55" s="15"/>
      <c r="J55" s="15"/>
      <c r="K55" s="12"/>
    </row>
    <row r="56" spans="1:11" ht="15.75" x14ac:dyDescent="0.25">
      <c r="A56" s="65" t="s">
        <v>71</v>
      </c>
      <c r="B56" s="65"/>
      <c r="C56" s="13" t="s">
        <v>72</v>
      </c>
      <c r="D56" s="11"/>
      <c r="E56" s="11"/>
      <c r="F56" s="11"/>
      <c r="G56" s="11"/>
      <c r="H56" s="11"/>
      <c r="I56" s="15"/>
      <c r="J56" s="15"/>
      <c r="K56" s="12"/>
    </row>
    <row r="57" spans="1:11" ht="15.75" x14ac:dyDescent="0.25">
      <c r="A57" s="65" t="s">
        <v>46</v>
      </c>
      <c r="B57" s="65"/>
      <c r="C57" s="13" t="s">
        <v>73</v>
      </c>
      <c r="D57" s="11">
        <v>858.1</v>
      </c>
      <c r="E57" s="11">
        <v>1512.7</v>
      </c>
      <c r="F57" s="11">
        <v>1239.4000000000001</v>
      </c>
      <c r="G57" s="11">
        <v>1664</v>
      </c>
      <c r="H57" s="11">
        <v>416</v>
      </c>
      <c r="I57" s="15">
        <v>416</v>
      </c>
      <c r="J57" s="15">
        <v>416</v>
      </c>
      <c r="K57" s="12">
        <v>416</v>
      </c>
    </row>
    <row r="58" spans="1:11" ht="15.75" x14ac:dyDescent="0.25">
      <c r="A58" s="65" t="s">
        <v>48</v>
      </c>
      <c r="B58" s="65"/>
      <c r="C58" s="13" t="s">
        <v>74</v>
      </c>
      <c r="D58" s="11">
        <v>174.2</v>
      </c>
      <c r="E58" s="11">
        <v>332.8</v>
      </c>
      <c r="F58" s="11">
        <v>271</v>
      </c>
      <c r="G58" s="11">
        <v>366.1</v>
      </c>
      <c r="H58" s="11">
        <v>91.5</v>
      </c>
      <c r="I58" s="15">
        <v>91.5</v>
      </c>
      <c r="J58" s="15">
        <v>91.5</v>
      </c>
      <c r="K58" s="12">
        <v>91.6</v>
      </c>
    </row>
    <row r="59" spans="1:11" ht="15.75" x14ac:dyDescent="0.25">
      <c r="A59" s="65" t="s">
        <v>75</v>
      </c>
      <c r="B59" s="65"/>
      <c r="C59" s="13" t="s">
        <v>76</v>
      </c>
      <c r="D59" s="11">
        <v>36.700000000000003</v>
      </c>
      <c r="E59" s="11">
        <v>41.2</v>
      </c>
      <c r="F59" s="11">
        <v>68.2</v>
      </c>
      <c r="G59" s="11">
        <v>45.3</v>
      </c>
      <c r="H59" s="11">
        <v>11.3</v>
      </c>
      <c r="I59" s="15">
        <v>11.3</v>
      </c>
      <c r="J59" s="15">
        <v>11.3</v>
      </c>
      <c r="K59" s="12">
        <v>11.4</v>
      </c>
    </row>
    <row r="60" spans="1:11" ht="15.75" x14ac:dyDescent="0.25">
      <c r="A60" s="65" t="s">
        <v>77</v>
      </c>
      <c r="B60" s="65"/>
      <c r="C60" s="13" t="s">
        <v>78</v>
      </c>
      <c r="D60" s="11"/>
      <c r="E60" s="11"/>
      <c r="F60" s="11"/>
      <c r="G60" s="11"/>
      <c r="H60" s="11"/>
      <c r="I60" s="15"/>
      <c r="J60" s="15"/>
      <c r="K60" s="12"/>
    </row>
    <row r="61" spans="1:11" ht="15.75" x14ac:dyDescent="0.25">
      <c r="A61" s="65" t="s">
        <v>79</v>
      </c>
      <c r="B61" s="65"/>
      <c r="C61" s="13" t="s">
        <v>80</v>
      </c>
      <c r="D61" s="11"/>
      <c r="E61" s="11"/>
      <c r="F61" s="11"/>
      <c r="G61" s="11"/>
      <c r="H61" s="11"/>
      <c r="I61" s="15"/>
      <c r="J61" s="15"/>
      <c r="K61" s="12"/>
    </row>
    <row r="62" spans="1:11" ht="15.75" x14ac:dyDescent="0.25">
      <c r="A62" s="65" t="s">
        <v>81</v>
      </c>
      <c r="B62" s="65"/>
      <c r="C62" s="13" t="s">
        <v>82</v>
      </c>
      <c r="D62" s="11"/>
      <c r="E62" s="11"/>
      <c r="F62" s="11"/>
      <c r="G62" s="11"/>
      <c r="H62" s="11"/>
      <c r="I62" s="15"/>
      <c r="J62" s="15"/>
      <c r="K62" s="12"/>
    </row>
    <row r="63" spans="1:11" ht="15.75" x14ac:dyDescent="0.25">
      <c r="A63" s="65" t="s">
        <v>83</v>
      </c>
      <c r="B63" s="65"/>
      <c r="C63" s="13" t="s">
        <v>84</v>
      </c>
      <c r="D63" s="11"/>
      <c r="E63" s="11"/>
      <c r="F63" s="11"/>
      <c r="G63" s="11"/>
      <c r="H63" s="11"/>
      <c r="I63" s="15"/>
      <c r="J63" s="15"/>
      <c r="K63" s="12"/>
    </row>
    <row r="64" spans="1:11" ht="15.75" x14ac:dyDescent="0.25">
      <c r="A64" s="65" t="s">
        <v>85</v>
      </c>
      <c r="B64" s="65"/>
      <c r="C64" s="13" t="s">
        <v>86</v>
      </c>
      <c r="D64" s="11"/>
      <c r="E64" s="11"/>
      <c r="F64" s="11"/>
      <c r="G64" s="11"/>
      <c r="H64" s="11"/>
      <c r="I64" s="15"/>
      <c r="J64" s="15"/>
      <c r="K64" s="12"/>
    </row>
    <row r="65" spans="1:11" ht="15.75" x14ac:dyDescent="0.25">
      <c r="A65" s="65" t="s">
        <v>87</v>
      </c>
      <c r="B65" s="65"/>
      <c r="C65" s="13" t="s">
        <v>88</v>
      </c>
      <c r="D65" s="11"/>
      <c r="E65" s="11"/>
      <c r="F65" s="11"/>
      <c r="G65" s="11"/>
      <c r="H65" s="11"/>
      <c r="I65" s="15"/>
      <c r="J65" s="15"/>
      <c r="K65" s="12"/>
    </row>
    <row r="66" spans="1:11" ht="15.75" x14ac:dyDescent="0.25">
      <c r="A66" s="65" t="s">
        <v>89</v>
      </c>
      <c r="B66" s="65"/>
      <c r="C66" s="13" t="s">
        <v>90</v>
      </c>
      <c r="D66" s="11"/>
      <c r="E66" s="11"/>
      <c r="F66" s="11"/>
      <c r="G66" s="11"/>
      <c r="H66" s="11"/>
      <c r="I66" s="15"/>
      <c r="J66" s="15"/>
      <c r="K66" s="12"/>
    </row>
    <row r="67" spans="1:11" ht="15.75" x14ac:dyDescent="0.25">
      <c r="A67" s="65" t="s">
        <v>91</v>
      </c>
      <c r="B67" s="65"/>
      <c r="C67" s="13" t="s">
        <v>92</v>
      </c>
      <c r="D67" s="11"/>
      <c r="E67" s="11"/>
      <c r="F67" s="11"/>
      <c r="G67" s="11"/>
      <c r="H67" s="11"/>
      <c r="I67" s="15"/>
      <c r="J67" s="15"/>
      <c r="K67" s="12"/>
    </row>
    <row r="68" spans="1:11" ht="15.75" x14ac:dyDescent="0.25">
      <c r="A68" s="65" t="s">
        <v>93</v>
      </c>
      <c r="B68" s="65"/>
      <c r="C68" s="13" t="s">
        <v>94</v>
      </c>
      <c r="D68" s="11"/>
      <c r="E68" s="11"/>
      <c r="F68" s="11"/>
      <c r="G68" s="11"/>
      <c r="H68" s="11"/>
      <c r="I68" s="15"/>
      <c r="J68" s="15"/>
      <c r="K68" s="12"/>
    </row>
    <row r="69" spans="1:11" ht="15.75" x14ac:dyDescent="0.25">
      <c r="A69" s="65" t="s">
        <v>40</v>
      </c>
      <c r="B69" s="65"/>
      <c r="C69" s="13" t="s">
        <v>95</v>
      </c>
      <c r="D69" s="11"/>
      <c r="E69" s="11"/>
      <c r="F69" s="11"/>
      <c r="G69" s="11"/>
      <c r="H69" s="11"/>
      <c r="I69" s="15"/>
      <c r="J69" s="15"/>
      <c r="K69" s="12"/>
    </row>
    <row r="70" spans="1:11" ht="15.75" x14ac:dyDescent="0.25">
      <c r="A70" s="65" t="s">
        <v>42</v>
      </c>
      <c r="B70" s="65"/>
      <c r="C70" s="13" t="s">
        <v>96</v>
      </c>
      <c r="D70" s="11"/>
      <c r="E70" s="11"/>
      <c r="F70" s="11"/>
      <c r="G70" s="11"/>
      <c r="H70" s="11"/>
      <c r="I70" s="15"/>
      <c r="J70" s="15"/>
      <c r="K70" s="12"/>
    </row>
    <row r="71" spans="1:11" ht="15.75" x14ac:dyDescent="0.25">
      <c r="A71" s="65" t="s">
        <v>44</v>
      </c>
      <c r="B71" s="65"/>
      <c r="C71" s="13" t="s">
        <v>97</v>
      </c>
      <c r="D71" s="11"/>
      <c r="E71" s="11"/>
      <c r="F71" s="11"/>
      <c r="G71" s="11"/>
      <c r="H71" s="11"/>
      <c r="I71" s="15"/>
      <c r="J71" s="15"/>
      <c r="K71" s="12"/>
    </row>
    <row r="72" spans="1:11" ht="15.75" x14ac:dyDescent="0.25">
      <c r="A72" s="65" t="s">
        <v>98</v>
      </c>
      <c r="B72" s="65"/>
      <c r="C72" s="13" t="s">
        <v>99</v>
      </c>
      <c r="D72" s="11"/>
      <c r="E72" s="11"/>
      <c r="F72" s="11"/>
      <c r="G72" s="11"/>
      <c r="H72" s="11"/>
      <c r="I72" s="15"/>
      <c r="J72" s="15"/>
      <c r="K72" s="12"/>
    </row>
    <row r="73" spans="1:11" ht="15.75" x14ac:dyDescent="0.25">
      <c r="A73" s="65" t="s">
        <v>100</v>
      </c>
      <c r="B73" s="65"/>
      <c r="C73" s="13" t="s">
        <v>101</v>
      </c>
      <c r="D73" s="11"/>
      <c r="E73" s="11"/>
      <c r="F73" s="11"/>
      <c r="G73" s="11"/>
      <c r="H73" s="11"/>
      <c r="I73" s="15"/>
      <c r="J73" s="15"/>
      <c r="K73" s="12"/>
    </row>
    <row r="74" spans="1:11" ht="15.75" x14ac:dyDescent="0.25">
      <c r="A74" s="65" t="s">
        <v>102</v>
      </c>
      <c r="B74" s="65"/>
      <c r="C74" s="13" t="s">
        <v>103</v>
      </c>
      <c r="D74" s="11"/>
      <c r="E74" s="11"/>
      <c r="F74" s="11"/>
      <c r="G74" s="11"/>
      <c r="H74" s="11"/>
      <c r="I74" s="15"/>
      <c r="J74" s="15"/>
      <c r="K74" s="12"/>
    </row>
    <row r="75" spans="1:11" ht="15.75" x14ac:dyDescent="0.25">
      <c r="A75" s="65" t="s">
        <v>104</v>
      </c>
      <c r="B75" s="65"/>
      <c r="C75" s="13" t="s">
        <v>105</v>
      </c>
      <c r="D75" s="11"/>
      <c r="E75" s="11"/>
      <c r="F75" s="11"/>
      <c r="G75" s="11"/>
      <c r="H75" s="11"/>
      <c r="I75" s="11"/>
      <c r="J75" s="11"/>
      <c r="K75" s="12"/>
    </row>
    <row r="76" spans="1:11" ht="15.75" x14ac:dyDescent="0.25">
      <c r="A76" s="65" t="s">
        <v>106</v>
      </c>
      <c r="B76" s="65"/>
      <c r="C76" s="13" t="s">
        <v>107</v>
      </c>
      <c r="D76" s="11"/>
      <c r="E76" s="11"/>
      <c r="F76" s="11"/>
      <c r="G76" s="11"/>
      <c r="H76" s="11"/>
      <c r="I76" s="11"/>
      <c r="J76" s="11"/>
      <c r="K76" s="12"/>
    </row>
    <row r="77" spans="1:11" ht="15.75" x14ac:dyDescent="0.25">
      <c r="A77" s="65" t="s">
        <v>108</v>
      </c>
      <c r="B77" s="65"/>
      <c r="C77" s="13" t="s">
        <v>109</v>
      </c>
      <c r="D77" s="11"/>
      <c r="E77" s="11"/>
      <c r="F77" s="11"/>
      <c r="G77" s="11"/>
      <c r="H77" s="11"/>
      <c r="I77" s="11"/>
      <c r="J77" s="11"/>
      <c r="K77" s="12"/>
    </row>
    <row r="78" spans="1:11" ht="15.75" x14ac:dyDescent="0.25">
      <c r="A78" s="65" t="s">
        <v>110</v>
      </c>
      <c r="B78" s="65"/>
      <c r="C78" s="13" t="s">
        <v>111</v>
      </c>
      <c r="D78" s="11">
        <v>210.3</v>
      </c>
      <c r="E78" s="11">
        <v>310.60000000000002</v>
      </c>
      <c r="F78" s="11">
        <v>445</v>
      </c>
      <c r="G78" s="11">
        <v>341.7</v>
      </c>
      <c r="H78" s="11">
        <v>85.4</v>
      </c>
      <c r="I78" s="11">
        <v>85.4</v>
      </c>
      <c r="J78" s="11">
        <v>85.4</v>
      </c>
      <c r="K78" s="12">
        <v>85.5</v>
      </c>
    </row>
    <row r="79" spans="1:11" ht="15.75" x14ac:dyDescent="0.25">
      <c r="A79" s="67" t="s">
        <v>112</v>
      </c>
      <c r="B79" s="67"/>
      <c r="C79" s="10">
        <v>9</v>
      </c>
      <c r="D79" s="10">
        <v>5242.2</v>
      </c>
      <c r="E79" s="10">
        <v>9676.5</v>
      </c>
      <c r="F79" s="10">
        <v>8895.4</v>
      </c>
      <c r="G79" s="10">
        <v>10644.2</v>
      </c>
      <c r="H79" s="10">
        <v>2661</v>
      </c>
      <c r="I79" s="10">
        <v>2660.8</v>
      </c>
      <c r="J79" s="10">
        <v>2661</v>
      </c>
      <c r="K79" s="10">
        <v>2661.4</v>
      </c>
    </row>
    <row r="80" spans="1:11" ht="15.75" x14ac:dyDescent="0.25">
      <c r="A80" s="65" t="s">
        <v>113</v>
      </c>
      <c r="B80" s="65"/>
      <c r="C80" s="13" t="s">
        <v>114</v>
      </c>
      <c r="D80" s="11">
        <v>143.30000000000001</v>
      </c>
      <c r="E80" s="11">
        <v>390.4</v>
      </c>
      <c r="F80" s="11">
        <v>230.4</v>
      </c>
      <c r="G80" s="11">
        <v>429.4</v>
      </c>
      <c r="H80" s="11">
        <v>107.3</v>
      </c>
      <c r="I80" s="11">
        <v>107.3</v>
      </c>
      <c r="J80" s="11">
        <v>107.3</v>
      </c>
      <c r="K80" s="12">
        <v>107.5</v>
      </c>
    </row>
    <row r="81" spans="1:11" ht="15.75" x14ac:dyDescent="0.25">
      <c r="A81" s="65" t="s">
        <v>115</v>
      </c>
      <c r="B81" s="65"/>
      <c r="C81" s="13" t="s">
        <v>116</v>
      </c>
      <c r="D81" s="11"/>
      <c r="E81" s="11"/>
      <c r="F81" s="11"/>
      <c r="G81" s="11"/>
      <c r="H81" s="11"/>
      <c r="I81" s="11"/>
      <c r="J81" s="11"/>
      <c r="K81" s="12"/>
    </row>
    <row r="82" spans="1:11" ht="15.75" x14ac:dyDescent="0.25">
      <c r="A82" s="65" t="s">
        <v>46</v>
      </c>
      <c r="B82" s="65"/>
      <c r="C82" s="13" t="s">
        <v>117</v>
      </c>
      <c r="D82" s="11">
        <v>3338.9</v>
      </c>
      <c r="E82" s="11">
        <v>6359.1</v>
      </c>
      <c r="F82" s="11">
        <v>5209.2</v>
      </c>
      <c r="G82" s="11">
        <v>6995.1</v>
      </c>
      <c r="H82" s="11">
        <v>1748.8</v>
      </c>
      <c r="I82" s="11">
        <v>1748.7</v>
      </c>
      <c r="J82" s="11">
        <v>1748.8</v>
      </c>
      <c r="K82" s="12">
        <v>1748.8</v>
      </c>
    </row>
    <row r="83" spans="1:11" ht="15.75" x14ac:dyDescent="0.25">
      <c r="A83" s="65" t="s">
        <v>118</v>
      </c>
      <c r="B83" s="65"/>
      <c r="C83" s="13" t="s">
        <v>119</v>
      </c>
      <c r="D83" s="11">
        <v>739.6</v>
      </c>
      <c r="E83" s="11">
        <v>1399</v>
      </c>
      <c r="F83" s="11">
        <v>1189.5999999999999</v>
      </c>
      <c r="G83" s="11">
        <v>1538.9</v>
      </c>
      <c r="H83" s="11">
        <v>384.7</v>
      </c>
      <c r="I83" s="11">
        <v>384.7</v>
      </c>
      <c r="J83" s="11">
        <v>384.7</v>
      </c>
      <c r="K83" s="12">
        <v>384.8</v>
      </c>
    </row>
    <row r="84" spans="1:11" ht="15.75" x14ac:dyDescent="0.25">
      <c r="A84" s="65" t="s">
        <v>120</v>
      </c>
      <c r="B84" s="65"/>
      <c r="C84" s="13" t="s">
        <v>121</v>
      </c>
      <c r="D84" s="11">
        <v>33.4</v>
      </c>
      <c r="E84" s="11">
        <v>49.2</v>
      </c>
      <c r="F84" s="11">
        <v>32.200000000000003</v>
      </c>
      <c r="G84" s="11">
        <v>54.1</v>
      </c>
      <c r="H84" s="11">
        <v>13.5</v>
      </c>
      <c r="I84" s="11">
        <v>13.5</v>
      </c>
      <c r="J84" s="11">
        <v>13.5</v>
      </c>
      <c r="K84" s="12">
        <v>13.6</v>
      </c>
    </row>
    <row r="85" spans="1:11" ht="15.75" x14ac:dyDescent="0.25">
      <c r="A85" s="65" t="s">
        <v>122</v>
      </c>
      <c r="B85" s="65"/>
      <c r="C85" s="13" t="s">
        <v>123</v>
      </c>
      <c r="D85" s="11"/>
      <c r="E85" s="11"/>
      <c r="F85" s="11"/>
      <c r="G85" s="11"/>
      <c r="H85" s="11"/>
      <c r="I85" s="11"/>
      <c r="J85" s="11"/>
      <c r="K85" s="12"/>
    </row>
    <row r="86" spans="1:11" ht="15.75" x14ac:dyDescent="0.25">
      <c r="A86" s="65" t="s">
        <v>124</v>
      </c>
      <c r="B86" s="65"/>
      <c r="C86" s="13" t="s">
        <v>125</v>
      </c>
      <c r="D86" s="11">
        <v>987</v>
      </c>
      <c r="E86" s="11">
        <v>1478.8</v>
      </c>
      <c r="F86" s="11">
        <v>2234</v>
      </c>
      <c r="G86" s="11">
        <v>1626.7</v>
      </c>
      <c r="H86" s="11">
        <v>406.7</v>
      </c>
      <c r="I86" s="11">
        <v>406.6</v>
      </c>
      <c r="J86" s="11">
        <v>406.7</v>
      </c>
      <c r="K86" s="12">
        <v>406.7</v>
      </c>
    </row>
    <row r="87" spans="1:11" ht="15.75" x14ac:dyDescent="0.25">
      <c r="A87" s="67" t="s">
        <v>126</v>
      </c>
      <c r="B87" s="67"/>
      <c r="C87" s="10">
        <v>10</v>
      </c>
      <c r="D87" s="10">
        <f>SUM(D88:D92)</f>
        <v>0</v>
      </c>
      <c r="E87" s="10">
        <f t="shared" ref="E87:K87" si="2">SUM(E88:E92)</f>
        <v>0</v>
      </c>
      <c r="F87" s="10">
        <f t="shared" si="2"/>
        <v>0</v>
      </c>
      <c r="G87" s="10">
        <f t="shared" si="2"/>
        <v>0</v>
      </c>
      <c r="H87" s="10">
        <f t="shared" si="2"/>
        <v>0</v>
      </c>
      <c r="I87" s="10">
        <f t="shared" si="2"/>
        <v>0</v>
      </c>
      <c r="J87" s="10">
        <f t="shared" si="2"/>
        <v>0</v>
      </c>
      <c r="K87" s="10">
        <f t="shared" si="2"/>
        <v>0</v>
      </c>
    </row>
    <row r="88" spans="1:11" ht="15.75" x14ac:dyDescent="0.25">
      <c r="A88" s="75" t="s">
        <v>127</v>
      </c>
      <c r="B88" s="75"/>
      <c r="C88" s="13" t="s">
        <v>128</v>
      </c>
      <c r="D88" s="11"/>
      <c r="E88" s="11"/>
      <c r="F88" s="11"/>
      <c r="G88" s="11"/>
      <c r="H88" s="11"/>
      <c r="I88" s="11"/>
      <c r="J88" s="11"/>
      <c r="K88" s="12"/>
    </row>
    <row r="89" spans="1:11" ht="15.75" x14ac:dyDescent="0.25">
      <c r="A89" s="75" t="s">
        <v>129</v>
      </c>
      <c r="B89" s="75"/>
      <c r="C89" s="13" t="s">
        <v>130</v>
      </c>
      <c r="D89" s="11"/>
      <c r="E89" s="11"/>
      <c r="F89" s="11"/>
      <c r="G89" s="11"/>
      <c r="H89" s="11"/>
      <c r="I89" s="11"/>
      <c r="J89" s="11"/>
      <c r="K89" s="12"/>
    </row>
    <row r="90" spans="1:11" ht="15.75" x14ac:dyDescent="0.25">
      <c r="A90" s="75" t="s">
        <v>131</v>
      </c>
      <c r="B90" s="75"/>
      <c r="C90" s="13" t="s">
        <v>132</v>
      </c>
      <c r="D90" s="11"/>
      <c r="E90" s="11"/>
      <c r="F90" s="11"/>
      <c r="G90" s="11"/>
      <c r="H90" s="11"/>
      <c r="I90" s="11"/>
      <c r="J90" s="11"/>
      <c r="K90" s="12"/>
    </row>
    <row r="91" spans="1:11" ht="15.75" x14ac:dyDescent="0.25">
      <c r="A91" s="75" t="s">
        <v>133</v>
      </c>
      <c r="B91" s="75"/>
      <c r="C91" s="13" t="s">
        <v>134</v>
      </c>
      <c r="D91" s="11"/>
      <c r="E91" s="11"/>
      <c r="F91" s="11"/>
      <c r="G91" s="11"/>
      <c r="H91" s="11"/>
      <c r="I91" s="11"/>
      <c r="J91" s="11"/>
      <c r="K91" s="12"/>
    </row>
    <row r="92" spans="1:11" ht="15.75" x14ac:dyDescent="0.25">
      <c r="A92" s="75" t="s">
        <v>135</v>
      </c>
      <c r="B92" s="75"/>
      <c r="C92" s="13" t="s">
        <v>136</v>
      </c>
      <c r="D92" s="11"/>
      <c r="E92" s="11"/>
      <c r="F92" s="11"/>
      <c r="G92" s="11"/>
      <c r="H92" s="11"/>
      <c r="I92" s="11"/>
      <c r="J92" s="11"/>
      <c r="K92" s="12"/>
    </row>
    <row r="93" spans="1:11" ht="15.75" x14ac:dyDescent="0.25">
      <c r="A93" s="74" t="s">
        <v>137</v>
      </c>
      <c r="B93" s="74"/>
      <c r="C93" s="16" t="s">
        <v>138</v>
      </c>
      <c r="D93" s="11"/>
      <c r="E93" s="11"/>
      <c r="F93" s="11"/>
      <c r="G93" s="11"/>
      <c r="H93" s="11"/>
      <c r="I93" s="11"/>
      <c r="J93" s="11"/>
      <c r="K93" s="12"/>
    </row>
    <row r="94" spans="1:11" ht="15.75" x14ac:dyDescent="0.25">
      <c r="A94" s="75" t="s">
        <v>139</v>
      </c>
      <c r="B94" s="75"/>
      <c r="C94" s="13" t="s">
        <v>140</v>
      </c>
      <c r="D94" s="11"/>
      <c r="E94" s="11"/>
      <c r="F94" s="11"/>
      <c r="G94" s="11"/>
      <c r="H94" s="11"/>
      <c r="I94" s="11"/>
      <c r="J94" s="11"/>
      <c r="K94" s="12"/>
    </row>
    <row r="95" spans="1:11" ht="15.75" x14ac:dyDescent="0.25">
      <c r="A95" s="74" t="s">
        <v>141</v>
      </c>
      <c r="B95" s="74"/>
      <c r="C95" s="16" t="s">
        <v>142</v>
      </c>
      <c r="D95" s="11"/>
      <c r="E95" s="11"/>
      <c r="F95" s="11"/>
      <c r="G95" s="11"/>
      <c r="H95" s="11"/>
      <c r="I95" s="11"/>
      <c r="J95" s="11"/>
      <c r="K95" s="12"/>
    </row>
    <row r="96" spans="1:11" ht="15.75" x14ac:dyDescent="0.25">
      <c r="A96" s="75" t="s">
        <v>139</v>
      </c>
      <c r="B96" s="75"/>
      <c r="C96" s="13" t="s">
        <v>143</v>
      </c>
      <c r="D96" s="11"/>
      <c r="E96" s="11"/>
      <c r="F96" s="11"/>
      <c r="G96" s="11"/>
      <c r="H96" s="11"/>
      <c r="I96" s="11"/>
      <c r="J96" s="11"/>
      <c r="K96" s="12"/>
    </row>
    <row r="97" spans="1:11" ht="15.75" x14ac:dyDescent="0.25">
      <c r="A97" s="67" t="s">
        <v>144</v>
      </c>
      <c r="B97" s="67"/>
      <c r="C97" s="10">
        <v>13</v>
      </c>
      <c r="D97" s="10"/>
      <c r="E97" s="10">
        <v>20</v>
      </c>
      <c r="F97" s="10">
        <v>15.6</v>
      </c>
      <c r="G97" s="10">
        <v>22</v>
      </c>
      <c r="H97" s="10">
        <v>5.5</v>
      </c>
      <c r="I97" s="10">
        <v>5.5</v>
      </c>
      <c r="J97" s="10">
        <v>5.5</v>
      </c>
      <c r="K97" s="10">
        <v>5.5</v>
      </c>
    </row>
    <row r="98" spans="1:11" ht="15.75" x14ac:dyDescent="0.25">
      <c r="A98" s="75" t="s">
        <v>145</v>
      </c>
      <c r="B98" s="75"/>
      <c r="C98" s="13" t="s">
        <v>146</v>
      </c>
      <c r="D98" s="11"/>
      <c r="E98" s="11"/>
      <c r="F98" s="11"/>
      <c r="G98" s="11"/>
      <c r="H98" s="11"/>
      <c r="I98" s="11"/>
      <c r="J98" s="11"/>
      <c r="K98" s="12"/>
    </row>
    <row r="99" spans="1:11" ht="15.75" x14ac:dyDescent="0.25">
      <c r="A99" s="75" t="s">
        <v>147</v>
      </c>
      <c r="B99" s="75"/>
      <c r="C99" s="13" t="s">
        <v>148</v>
      </c>
      <c r="D99" s="11"/>
      <c r="E99" s="11"/>
      <c r="F99" s="11"/>
      <c r="G99" s="11"/>
      <c r="H99" s="11"/>
      <c r="I99" s="11"/>
      <c r="J99" s="11"/>
      <c r="K99" s="12"/>
    </row>
    <row r="100" spans="1:11" ht="15.75" x14ac:dyDescent="0.25">
      <c r="A100" s="75" t="s">
        <v>149</v>
      </c>
      <c r="B100" s="75"/>
      <c r="C100" s="13" t="s">
        <v>150</v>
      </c>
      <c r="D100" s="11"/>
      <c r="E100" s="11"/>
      <c r="F100" s="11"/>
      <c r="G100" s="11"/>
      <c r="H100" s="11"/>
      <c r="I100" s="11"/>
      <c r="J100" s="11"/>
      <c r="K100" s="12"/>
    </row>
    <row r="101" spans="1:11" ht="15.75" x14ac:dyDescent="0.25">
      <c r="A101" s="75" t="s">
        <v>151</v>
      </c>
      <c r="B101" s="75"/>
      <c r="C101" s="13" t="s">
        <v>152</v>
      </c>
      <c r="D101" s="11"/>
      <c r="E101" s="11"/>
      <c r="F101" s="11"/>
      <c r="G101" s="11"/>
      <c r="H101" s="11"/>
      <c r="I101" s="11"/>
      <c r="J101" s="11"/>
      <c r="K101" s="12"/>
    </row>
    <row r="102" spans="1:11" ht="15.75" x14ac:dyDescent="0.25">
      <c r="A102" s="75" t="s">
        <v>153</v>
      </c>
      <c r="B102" s="75"/>
      <c r="C102" s="13" t="s">
        <v>154</v>
      </c>
      <c r="D102" s="11"/>
      <c r="E102" s="11"/>
      <c r="F102" s="11"/>
      <c r="G102" s="11"/>
      <c r="H102" s="11"/>
      <c r="I102" s="11"/>
      <c r="J102" s="11"/>
      <c r="K102" s="12"/>
    </row>
    <row r="103" spans="1:11" ht="15.75" x14ac:dyDescent="0.25">
      <c r="A103" s="75" t="s">
        <v>155</v>
      </c>
      <c r="B103" s="75"/>
      <c r="C103" s="13" t="s">
        <v>156</v>
      </c>
      <c r="D103" s="11"/>
      <c r="E103" s="11"/>
      <c r="F103" s="11"/>
      <c r="G103" s="11"/>
      <c r="H103" s="11"/>
      <c r="I103" s="11"/>
      <c r="J103" s="11"/>
      <c r="K103" s="12"/>
    </row>
    <row r="104" spans="1:11" ht="15.75" x14ac:dyDescent="0.25">
      <c r="A104" s="75" t="s">
        <v>157</v>
      </c>
      <c r="B104" s="75"/>
      <c r="C104" s="13" t="s">
        <v>158</v>
      </c>
      <c r="D104" s="11"/>
      <c r="E104" s="11"/>
      <c r="F104" s="11"/>
      <c r="G104" s="11"/>
      <c r="H104" s="11"/>
      <c r="I104" s="11"/>
      <c r="J104" s="11"/>
      <c r="K104" s="12"/>
    </row>
    <row r="105" spans="1:11" ht="15.75" x14ac:dyDescent="0.25">
      <c r="A105" s="75" t="s">
        <v>159</v>
      </c>
      <c r="B105" s="75"/>
      <c r="C105" s="13" t="s">
        <v>160</v>
      </c>
      <c r="D105" s="11"/>
      <c r="E105" s="11"/>
      <c r="F105" s="11"/>
      <c r="G105" s="11"/>
      <c r="H105" s="11"/>
      <c r="I105" s="11"/>
      <c r="J105" s="11"/>
      <c r="K105" s="12"/>
    </row>
    <row r="106" spans="1:11" ht="15.75" x14ac:dyDescent="0.25">
      <c r="A106" s="75" t="s">
        <v>161</v>
      </c>
      <c r="B106" s="75"/>
      <c r="C106" s="13" t="s">
        <v>162</v>
      </c>
      <c r="D106" s="11"/>
      <c r="E106" s="11"/>
      <c r="F106" s="11"/>
      <c r="G106" s="11"/>
      <c r="H106" s="11"/>
      <c r="I106" s="11"/>
      <c r="J106" s="11"/>
      <c r="K106" s="12"/>
    </row>
    <row r="107" spans="1:11" ht="15.75" x14ac:dyDescent="0.25">
      <c r="A107" s="74" t="s">
        <v>163</v>
      </c>
      <c r="B107" s="74"/>
      <c r="C107" s="16" t="s">
        <v>164</v>
      </c>
      <c r="D107" s="54">
        <f>D47+D87+D93+D95-D48-D79-D97</f>
        <v>3.1000000000003638</v>
      </c>
      <c r="E107" s="54">
        <f t="shared" ref="E107:K107" si="3">E47+E87+E93+E95-E48-E79-E97</f>
        <v>9.1999999999989086</v>
      </c>
      <c r="F107" s="54">
        <f t="shared" si="3"/>
        <v>8.0000000000003642</v>
      </c>
      <c r="G107" s="54">
        <f t="shared" si="3"/>
        <v>11.399999999999636</v>
      </c>
      <c r="H107" s="54">
        <f t="shared" si="3"/>
        <v>2.9000000000000909</v>
      </c>
      <c r="I107" s="54">
        <f t="shared" si="3"/>
        <v>3.0999999999999091</v>
      </c>
      <c r="J107" s="54">
        <f t="shared" si="3"/>
        <v>379.90000000000009</v>
      </c>
      <c r="K107" s="54">
        <f t="shared" si="3"/>
        <v>2.5</v>
      </c>
    </row>
    <row r="108" spans="1:11" ht="15.75" x14ac:dyDescent="0.25">
      <c r="A108" s="74" t="s">
        <v>165</v>
      </c>
      <c r="B108" s="74"/>
      <c r="C108" s="16" t="s">
        <v>166</v>
      </c>
      <c r="D108" s="11"/>
      <c r="E108" s="11"/>
      <c r="F108" s="11"/>
      <c r="G108" s="11"/>
      <c r="H108" s="11"/>
      <c r="I108" s="11"/>
      <c r="J108" s="11"/>
      <c r="K108" s="12"/>
    </row>
    <row r="109" spans="1:11" ht="15.75" x14ac:dyDescent="0.25">
      <c r="A109" s="67" t="s">
        <v>167</v>
      </c>
      <c r="B109" s="67"/>
      <c r="C109" s="10">
        <v>16</v>
      </c>
      <c r="D109" s="11"/>
      <c r="E109" s="11"/>
      <c r="F109" s="11"/>
      <c r="G109" s="11"/>
      <c r="H109" s="11"/>
      <c r="I109" s="11"/>
      <c r="J109" s="11"/>
      <c r="K109" s="12"/>
    </row>
    <row r="110" spans="1:11" ht="15.75" x14ac:dyDescent="0.25">
      <c r="A110" s="74" t="s">
        <v>168</v>
      </c>
      <c r="B110" s="74"/>
      <c r="C110" s="16" t="s">
        <v>169</v>
      </c>
      <c r="D110" s="11"/>
      <c r="E110" s="11"/>
      <c r="F110" s="11"/>
      <c r="G110" s="11"/>
      <c r="H110" s="11"/>
      <c r="I110" s="11"/>
      <c r="J110" s="11"/>
      <c r="K110" s="12"/>
    </row>
    <row r="111" spans="1:11" ht="15.75" x14ac:dyDescent="0.25">
      <c r="A111" s="74" t="s">
        <v>170</v>
      </c>
      <c r="B111" s="74"/>
      <c r="C111" s="16" t="s">
        <v>171</v>
      </c>
      <c r="D111" s="11"/>
      <c r="E111" s="11"/>
      <c r="F111" s="11"/>
      <c r="G111" s="11"/>
      <c r="H111" s="11"/>
      <c r="I111" s="11"/>
      <c r="J111" s="11"/>
      <c r="K111" s="12"/>
    </row>
    <row r="112" spans="1:11" ht="15.75" x14ac:dyDescent="0.25">
      <c r="A112" s="74" t="s">
        <v>172</v>
      </c>
      <c r="B112" s="74"/>
      <c r="C112" s="16" t="s">
        <v>173</v>
      </c>
      <c r="D112" s="10">
        <f>SUM(D113:D115)</f>
        <v>0</v>
      </c>
      <c r="E112" s="10">
        <f t="shared" ref="E112:K112" si="4">SUM(E113:E115)</f>
        <v>0</v>
      </c>
      <c r="F112" s="10">
        <f t="shared" si="4"/>
        <v>0</v>
      </c>
      <c r="G112" s="10">
        <f t="shared" si="4"/>
        <v>0</v>
      </c>
      <c r="H112" s="10">
        <f t="shared" si="4"/>
        <v>0</v>
      </c>
      <c r="I112" s="10">
        <f t="shared" si="4"/>
        <v>0</v>
      </c>
      <c r="J112" s="10">
        <f t="shared" si="4"/>
        <v>0</v>
      </c>
      <c r="K112" s="10">
        <f t="shared" si="4"/>
        <v>0</v>
      </c>
    </row>
    <row r="113" spans="1:11" ht="15.75" x14ac:dyDescent="0.25">
      <c r="A113" s="75" t="s">
        <v>174</v>
      </c>
      <c r="B113" s="75"/>
      <c r="C113" s="13" t="s">
        <v>175</v>
      </c>
      <c r="D113" s="11"/>
      <c r="E113" s="11"/>
      <c r="F113" s="11"/>
      <c r="G113" s="11"/>
      <c r="H113" s="11"/>
      <c r="I113" s="11"/>
      <c r="J113" s="11"/>
      <c r="K113" s="12"/>
    </row>
    <row r="114" spans="1:11" ht="15.75" x14ac:dyDescent="0.25">
      <c r="A114" s="75" t="s">
        <v>176</v>
      </c>
      <c r="B114" s="75"/>
      <c r="C114" s="13" t="s">
        <v>177</v>
      </c>
      <c r="D114" s="11"/>
      <c r="E114" s="11"/>
      <c r="F114" s="11"/>
      <c r="G114" s="11"/>
      <c r="H114" s="11"/>
      <c r="I114" s="11"/>
      <c r="J114" s="11"/>
      <c r="K114" s="12"/>
    </row>
    <row r="115" spans="1:11" ht="15.75" x14ac:dyDescent="0.25">
      <c r="A115" s="75" t="s">
        <v>178</v>
      </c>
      <c r="B115" s="75"/>
      <c r="C115" s="13" t="s">
        <v>179</v>
      </c>
      <c r="D115" s="11"/>
      <c r="E115" s="11"/>
      <c r="F115" s="11"/>
      <c r="G115" s="11"/>
      <c r="H115" s="11"/>
      <c r="I115" s="11"/>
      <c r="J115" s="11"/>
      <c r="K115" s="12"/>
    </row>
    <row r="116" spans="1:11" ht="15.75" x14ac:dyDescent="0.25">
      <c r="A116" s="74" t="s">
        <v>180</v>
      </c>
      <c r="B116" s="74"/>
      <c r="C116" s="16" t="s">
        <v>181</v>
      </c>
      <c r="D116" s="10">
        <f>SUM(D117:D120)</f>
        <v>0</v>
      </c>
      <c r="E116" s="10">
        <f t="shared" ref="E116:K116" si="5">SUM(E117:E120)</f>
        <v>0</v>
      </c>
      <c r="F116" s="10">
        <f t="shared" si="5"/>
        <v>0</v>
      </c>
      <c r="G116" s="10">
        <f t="shared" si="5"/>
        <v>0</v>
      </c>
      <c r="H116" s="10">
        <f t="shared" si="5"/>
        <v>0</v>
      </c>
      <c r="I116" s="10">
        <f t="shared" si="5"/>
        <v>0</v>
      </c>
      <c r="J116" s="10">
        <f t="shared" si="5"/>
        <v>0</v>
      </c>
      <c r="K116" s="10">
        <f t="shared" si="5"/>
        <v>0</v>
      </c>
    </row>
    <row r="117" spans="1:11" ht="15.75" x14ac:dyDescent="0.25">
      <c r="A117" s="75" t="s">
        <v>182</v>
      </c>
      <c r="B117" s="75"/>
      <c r="C117" s="13" t="s">
        <v>183</v>
      </c>
      <c r="D117" s="11"/>
      <c r="E117" s="11"/>
      <c r="F117" s="11"/>
      <c r="G117" s="11"/>
      <c r="H117" s="11"/>
      <c r="I117" s="11"/>
      <c r="J117" s="11"/>
      <c r="K117" s="12"/>
    </row>
    <row r="118" spans="1:11" ht="15.75" x14ac:dyDescent="0.25">
      <c r="A118" s="75" t="s">
        <v>184</v>
      </c>
      <c r="B118" s="75"/>
      <c r="C118" s="13" t="s">
        <v>185</v>
      </c>
      <c r="D118" s="11"/>
      <c r="E118" s="11"/>
      <c r="F118" s="11"/>
      <c r="G118" s="11"/>
      <c r="H118" s="11"/>
      <c r="I118" s="11"/>
      <c r="J118" s="11"/>
      <c r="K118" s="12"/>
    </row>
    <row r="119" spans="1:11" ht="15.75" x14ac:dyDescent="0.25">
      <c r="A119" s="75" t="s">
        <v>186</v>
      </c>
      <c r="B119" s="75"/>
      <c r="C119" s="13" t="s">
        <v>187</v>
      </c>
      <c r="D119" s="11"/>
      <c r="E119" s="11"/>
      <c r="F119" s="11"/>
      <c r="G119" s="11"/>
      <c r="H119" s="11"/>
      <c r="I119" s="11"/>
      <c r="J119" s="11"/>
      <c r="K119" s="12"/>
    </row>
    <row r="120" spans="1:11" ht="15.75" x14ac:dyDescent="0.25">
      <c r="A120" s="75" t="s">
        <v>54</v>
      </c>
      <c r="B120" s="75"/>
      <c r="C120" s="13" t="s">
        <v>188</v>
      </c>
      <c r="D120" s="11"/>
      <c r="E120" s="11"/>
      <c r="F120" s="11"/>
      <c r="G120" s="11"/>
      <c r="H120" s="11"/>
      <c r="I120" s="11"/>
      <c r="J120" s="11"/>
      <c r="K120" s="12"/>
    </row>
    <row r="121" spans="1:11" ht="15.75" x14ac:dyDescent="0.25">
      <c r="A121" s="74" t="s">
        <v>189</v>
      </c>
      <c r="B121" s="74"/>
      <c r="C121" s="16" t="s">
        <v>190</v>
      </c>
      <c r="D121" s="54">
        <f>D107+D108+D110+D112-D109-D111-D116</f>
        <v>3.1000000000003638</v>
      </c>
      <c r="E121" s="54">
        <f t="shared" ref="E121:K121" si="6">E107+E108+E110+E112-E109-E111-E116</f>
        <v>9.1999999999989086</v>
      </c>
      <c r="F121" s="54">
        <f t="shared" si="6"/>
        <v>8.0000000000003642</v>
      </c>
      <c r="G121" s="54">
        <f t="shared" si="6"/>
        <v>11.399999999999636</v>
      </c>
      <c r="H121" s="54">
        <f t="shared" si="6"/>
        <v>2.9000000000000909</v>
      </c>
      <c r="I121" s="54">
        <f t="shared" si="6"/>
        <v>3.0999999999999091</v>
      </c>
      <c r="J121" s="54">
        <v>2.9</v>
      </c>
      <c r="K121" s="54">
        <f t="shared" si="6"/>
        <v>2.5</v>
      </c>
    </row>
    <row r="122" spans="1:11" ht="15.75" x14ac:dyDescent="0.25">
      <c r="A122" s="74" t="s">
        <v>191</v>
      </c>
      <c r="B122" s="74"/>
      <c r="C122" s="16" t="s">
        <v>192</v>
      </c>
      <c r="D122" s="11">
        <v>0.6</v>
      </c>
      <c r="E122" s="11">
        <v>1.7</v>
      </c>
      <c r="F122" s="11">
        <v>1.4</v>
      </c>
      <c r="G122" s="11">
        <v>2.1</v>
      </c>
      <c r="H122" s="11">
        <v>0.5</v>
      </c>
      <c r="I122" s="11">
        <v>0.6</v>
      </c>
      <c r="J122" s="11">
        <v>0.5</v>
      </c>
      <c r="K122" s="12">
        <v>0.5</v>
      </c>
    </row>
    <row r="123" spans="1:11" ht="15.75" x14ac:dyDescent="0.25">
      <c r="A123" s="74" t="s">
        <v>193</v>
      </c>
      <c r="B123" s="74"/>
      <c r="C123" s="16" t="s">
        <v>194</v>
      </c>
      <c r="D123" s="11"/>
      <c r="E123" s="11"/>
      <c r="F123" s="11"/>
      <c r="G123" s="11"/>
      <c r="H123" s="11"/>
      <c r="I123" s="11"/>
      <c r="J123" s="11"/>
      <c r="K123" s="12"/>
    </row>
    <row r="124" spans="1:11" ht="15.75" x14ac:dyDescent="0.25">
      <c r="A124" s="75" t="s">
        <v>195</v>
      </c>
      <c r="B124" s="75"/>
      <c r="C124" s="13" t="s">
        <v>196</v>
      </c>
      <c r="D124" s="11"/>
      <c r="E124" s="11"/>
      <c r="F124" s="11"/>
      <c r="G124" s="11"/>
      <c r="H124" s="11"/>
      <c r="I124" s="11"/>
      <c r="J124" s="11"/>
      <c r="K124" s="12"/>
    </row>
    <row r="125" spans="1:11" ht="15.75" x14ac:dyDescent="0.25">
      <c r="A125" s="75" t="s">
        <v>197</v>
      </c>
      <c r="B125" s="75"/>
      <c r="C125" s="13" t="s">
        <v>198</v>
      </c>
      <c r="D125" s="11"/>
      <c r="E125" s="11"/>
      <c r="F125" s="11"/>
      <c r="G125" s="11"/>
      <c r="H125" s="11"/>
      <c r="I125" s="11"/>
      <c r="J125" s="11"/>
      <c r="K125" s="11"/>
    </row>
    <row r="126" spans="1:11" ht="15.75" x14ac:dyDescent="0.25">
      <c r="A126" s="74" t="s">
        <v>199</v>
      </c>
      <c r="B126" s="74"/>
      <c r="C126" s="16" t="s">
        <v>200</v>
      </c>
      <c r="D126" s="11"/>
      <c r="E126" s="11"/>
      <c r="F126" s="11"/>
      <c r="G126" s="11"/>
      <c r="H126" s="11"/>
      <c r="I126" s="11"/>
      <c r="J126" s="11"/>
      <c r="K126" s="12"/>
    </row>
    <row r="127" spans="1:11" ht="15.75" x14ac:dyDescent="0.25">
      <c r="A127" s="74" t="s">
        <v>201</v>
      </c>
      <c r="B127" s="74"/>
      <c r="C127" s="16" t="s">
        <v>202</v>
      </c>
      <c r="D127" s="11"/>
      <c r="E127" s="11"/>
      <c r="F127" s="11"/>
      <c r="G127" s="11"/>
      <c r="H127" s="11"/>
      <c r="I127" s="11"/>
      <c r="J127" s="11"/>
      <c r="K127" s="12"/>
    </row>
    <row r="128" spans="1:11" ht="15.75" x14ac:dyDescent="0.25">
      <c r="A128" s="74" t="s">
        <v>203</v>
      </c>
      <c r="B128" s="74"/>
      <c r="C128" s="16" t="s">
        <v>204</v>
      </c>
      <c r="D128" s="11"/>
      <c r="E128" s="11"/>
      <c r="F128" s="11"/>
      <c r="G128" s="11"/>
      <c r="H128" s="11"/>
      <c r="I128" s="11"/>
      <c r="J128" s="11"/>
      <c r="K128" s="12"/>
    </row>
    <row r="129" spans="1:11" ht="15.75" x14ac:dyDescent="0.25">
      <c r="A129" s="74" t="s">
        <v>205</v>
      </c>
      <c r="B129" s="74"/>
      <c r="C129" s="16" t="s">
        <v>206</v>
      </c>
      <c r="D129" s="54">
        <f>D121+D124+D126-D122-D125-D127-D128</f>
        <v>2.5000000000003637</v>
      </c>
      <c r="E129" s="54">
        <f t="shared" ref="E129:K129" si="7">E121+E124+E126-E122-E125-E127-E128</f>
        <v>7.4999999999989084</v>
      </c>
      <c r="F129" s="54">
        <f t="shared" si="7"/>
        <v>6.6000000000003638</v>
      </c>
      <c r="G129" s="54">
        <f t="shared" si="7"/>
        <v>9.2999999999996366</v>
      </c>
      <c r="H129" s="54">
        <f t="shared" si="7"/>
        <v>2.4000000000000909</v>
      </c>
      <c r="I129" s="54">
        <f t="shared" si="7"/>
        <v>2.499999999999909</v>
      </c>
      <c r="J129" s="54">
        <f>J121+J124+J126-J122-J125-J127-J128</f>
        <v>2.4</v>
      </c>
      <c r="K129" s="54">
        <f t="shared" si="7"/>
        <v>2</v>
      </c>
    </row>
    <row r="130" spans="1:11" ht="15.75" x14ac:dyDescent="0.25">
      <c r="A130" s="75" t="s">
        <v>207</v>
      </c>
      <c r="B130" s="75"/>
      <c r="C130" s="13" t="s">
        <v>208</v>
      </c>
      <c r="D130" s="55">
        <f>IF(D129&gt;=0,D129,0)</f>
        <v>2.5000000000003637</v>
      </c>
      <c r="E130" s="55">
        <f t="shared" ref="E130:K130" si="8">IF(E129&gt;=0,E129,0)</f>
        <v>7.4999999999989084</v>
      </c>
      <c r="F130" s="55">
        <f t="shared" si="8"/>
        <v>6.6000000000003638</v>
      </c>
      <c r="G130" s="55">
        <f t="shared" si="8"/>
        <v>9.2999999999996366</v>
      </c>
      <c r="H130" s="55">
        <f t="shared" si="8"/>
        <v>2.4000000000000909</v>
      </c>
      <c r="I130" s="55">
        <f t="shared" si="8"/>
        <v>2.499999999999909</v>
      </c>
      <c r="J130" s="55">
        <f t="shared" si="8"/>
        <v>2.4</v>
      </c>
      <c r="K130" s="55">
        <f t="shared" si="8"/>
        <v>2</v>
      </c>
    </row>
    <row r="131" spans="1:11" ht="15.75" x14ac:dyDescent="0.25">
      <c r="A131" s="75" t="s">
        <v>209</v>
      </c>
      <c r="B131" s="75"/>
      <c r="C131" s="13" t="s">
        <v>210</v>
      </c>
      <c r="D131" s="18">
        <f>IF(D129&lt;0,D129,0)</f>
        <v>0</v>
      </c>
      <c r="E131" s="18">
        <f t="shared" ref="E131:K131" si="9">IF(E129&lt;0,E129,0)</f>
        <v>0</v>
      </c>
      <c r="F131" s="18">
        <f t="shared" si="9"/>
        <v>0</v>
      </c>
      <c r="G131" s="18">
        <f t="shared" si="9"/>
        <v>0</v>
      </c>
      <c r="H131" s="18">
        <f t="shared" si="9"/>
        <v>0</v>
      </c>
      <c r="I131" s="18">
        <f t="shared" si="9"/>
        <v>0</v>
      </c>
      <c r="J131" s="18">
        <f t="shared" si="9"/>
        <v>0</v>
      </c>
      <c r="K131" s="18">
        <f t="shared" si="9"/>
        <v>0</v>
      </c>
    </row>
    <row r="132" spans="1:11" ht="15.75" x14ac:dyDescent="0.25">
      <c r="A132" s="74" t="s">
        <v>211</v>
      </c>
      <c r="B132" s="74"/>
      <c r="C132" s="10">
        <v>28</v>
      </c>
      <c r="D132" s="56">
        <f>D31+D87+D93+D95+D108+D110+D112+D124+D126</f>
        <v>14333.9</v>
      </c>
      <c r="E132" s="10">
        <f t="shared" ref="E132:K132" si="10">E31+E87+E93+E95+E108+E110+E112+E124+E126</f>
        <v>22458.6</v>
      </c>
      <c r="F132" s="10">
        <f t="shared" si="10"/>
        <v>22188</v>
      </c>
      <c r="G132" s="10">
        <f t="shared" si="10"/>
        <v>24706</v>
      </c>
      <c r="H132" s="10">
        <v>6176.5</v>
      </c>
      <c r="I132" s="10">
        <v>6176.5</v>
      </c>
      <c r="J132" s="64">
        <v>6176.5</v>
      </c>
      <c r="K132" s="10">
        <v>6176.5</v>
      </c>
    </row>
    <row r="133" spans="1:11" ht="15.75" x14ac:dyDescent="0.25">
      <c r="A133" s="74" t="s">
        <v>212</v>
      </c>
      <c r="B133" s="74"/>
      <c r="C133" s="10">
        <v>29</v>
      </c>
      <c r="D133" s="10">
        <f>D37+D48+D79+D97+D109+D111+D116+D122+D125+D127+D128</f>
        <v>14331.4</v>
      </c>
      <c r="E133" s="10">
        <f t="shared" ref="E133:K133" si="11">E37+E48+E79+E97+E109+E111+E116+E122+E125+E127+E128</f>
        <v>22451.100000000002</v>
      </c>
      <c r="F133" s="10">
        <f t="shared" si="11"/>
        <v>22181.4</v>
      </c>
      <c r="G133" s="10">
        <f t="shared" si="11"/>
        <v>24696.699999999997</v>
      </c>
      <c r="H133" s="10">
        <f t="shared" si="11"/>
        <v>6174.1</v>
      </c>
      <c r="I133" s="10">
        <f t="shared" si="11"/>
        <v>6174</v>
      </c>
      <c r="J133" s="10">
        <f t="shared" si="11"/>
        <v>6174.1</v>
      </c>
      <c r="K133" s="10">
        <f t="shared" si="11"/>
        <v>6174.5</v>
      </c>
    </row>
    <row r="134" spans="1:11" ht="15.75" x14ac:dyDescent="0.25">
      <c r="A134" s="69" t="s">
        <v>213</v>
      </c>
      <c r="B134" s="70"/>
      <c r="C134" s="70"/>
      <c r="D134" s="70"/>
      <c r="E134" s="70"/>
      <c r="F134" s="70"/>
      <c r="G134" s="70"/>
      <c r="H134" s="70"/>
      <c r="I134" s="70"/>
      <c r="J134" s="70"/>
      <c r="K134" s="71"/>
    </row>
    <row r="135" spans="1:11" ht="15.75" x14ac:dyDescent="0.25">
      <c r="A135" s="67" t="s">
        <v>214</v>
      </c>
      <c r="B135" s="67"/>
      <c r="C135" s="10">
        <v>30</v>
      </c>
      <c r="D135" s="11">
        <v>1.3</v>
      </c>
      <c r="E135" s="11">
        <v>3.8</v>
      </c>
      <c r="F135" s="11">
        <v>3.3</v>
      </c>
      <c r="G135" s="11">
        <v>4.7</v>
      </c>
      <c r="H135" s="11">
        <v>1.2</v>
      </c>
      <c r="I135" s="11">
        <v>1.3</v>
      </c>
      <c r="J135" s="59">
        <v>1.2</v>
      </c>
      <c r="K135" s="12">
        <v>1</v>
      </c>
    </row>
    <row r="136" spans="1:11" ht="15.75" x14ac:dyDescent="0.25">
      <c r="A136" s="65" t="s">
        <v>215</v>
      </c>
      <c r="B136" s="65"/>
      <c r="C136" s="13" t="s">
        <v>216</v>
      </c>
      <c r="D136" s="11">
        <v>1.3</v>
      </c>
      <c r="E136" s="11">
        <v>3.8</v>
      </c>
      <c r="F136" s="11">
        <v>3.3</v>
      </c>
      <c r="G136" s="11">
        <v>4.7</v>
      </c>
      <c r="H136" s="11">
        <v>1.2</v>
      </c>
      <c r="I136" s="11">
        <v>1.3</v>
      </c>
      <c r="J136" s="59">
        <v>1.2</v>
      </c>
      <c r="K136" s="12">
        <v>1</v>
      </c>
    </row>
    <row r="137" spans="1:11" ht="15.75" x14ac:dyDescent="0.25">
      <c r="A137" s="67" t="s">
        <v>217</v>
      </c>
      <c r="B137" s="67"/>
      <c r="C137" s="10">
        <v>31</v>
      </c>
      <c r="D137" s="54"/>
      <c r="E137" s="57"/>
      <c r="F137" s="54"/>
      <c r="G137" s="54"/>
      <c r="H137" s="54"/>
      <c r="I137" s="14"/>
      <c r="J137" s="54"/>
      <c r="K137" s="60"/>
    </row>
    <row r="138" spans="1:11" ht="15.75" x14ac:dyDescent="0.25">
      <c r="A138" s="67" t="s">
        <v>218</v>
      </c>
      <c r="B138" s="67"/>
      <c r="C138" s="10">
        <v>32</v>
      </c>
      <c r="D138" s="56">
        <v>1.2</v>
      </c>
      <c r="E138" s="10">
        <v>3.7</v>
      </c>
      <c r="F138" s="10">
        <v>3.3</v>
      </c>
      <c r="G138" s="10">
        <v>4.5999999999999996</v>
      </c>
      <c r="H138" s="10">
        <v>1.2</v>
      </c>
      <c r="I138" s="10">
        <v>1</v>
      </c>
      <c r="J138" s="10">
        <v>1.2</v>
      </c>
      <c r="K138" s="10">
        <v>1</v>
      </c>
    </row>
    <row r="139" spans="1:11" ht="15.75" x14ac:dyDescent="0.25">
      <c r="A139" s="65" t="s">
        <v>219</v>
      </c>
      <c r="B139" s="65"/>
      <c r="C139" s="19" t="s">
        <v>220</v>
      </c>
      <c r="D139" s="11">
        <v>1.2</v>
      </c>
      <c r="E139" s="11">
        <v>3.7</v>
      </c>
      <c r="F139" s="11">
        <v>3.3</v>
      </c>
      <c r="G139" s="11">
        <v>4.5999999999999996</v>
      </c>
      <c r="H139" s="11">
        <v>1.2</v>
      </c>
      <c r="I139" s="11">
        <v>1</v>
      </c>
      <c r="J139" s="11">
        <v>1.2</v>
      </c>
      <c r="K139" s="12">
        <v>1</v>
      </c>
    </row>
    <row r="140" spans="1:11" ht="15.75" x14ac:dyDescent="0.25">
      <c r="A140" s="65" t="s">
        <v>221</v>
      </c>
      <c r="B140" s="65"/>
      <c r="C140" s="19" t="s">
        <v>222</v>
      </c>
      <c r="D140" s="11"/>
      <c r="E140" s="11"/>
      <c r="F140" s="11"/>
      <c r="G140" s="11"/>
      <c r="H140" s="11"/>
      <c r="I140" s="11"/>
      <c r="J140" s="11"/>
      <c r="K140" s="12"/>
    </row>
    <row r="141" spans="1:11" ht="15.75" x14ac:dyDescent="0.25">
      <c r="A141" s="65" t="s">
        <v>223</v>
      </c>
      <c r="B141" s="65"/>
      <c r="C141" s="19" t="s">
        <v>224</v>
      </c>
      <c r="D141" s="11"/>
      <c r="E141" s="11"/>
      <c r="F141" s="11"/>
      <c r="G141" s="11"/>
      <c r="H141" s="11"/>
      <c r="I141" s="11"/>
      <c r="J141" s="11"/>
      <c r="K141" s="12"/>
    </row>
    <row r="142" spans="1:11" ht="15.75" x14ac:dyDescent="0.25">
      <c r="A142" s="65" t="s">
        <v>225</v>
      </c>
      <c r="B142" s="65"/>
      <c r="C142" s="19" t="s">
        <v>226</v>
      </c>
      <c r="D142" s="11"/>
      <c r="E142" s="11"/>
      <c r="F142" s="11"/>
      <c r="G142" s="11"/>
      <c r="H142" s="11"/>
      <c r="I142" s="11"/>
      <c r="J142" s="11"/>
      <c r="K142" s="12"/>
    </row>
    <row r="143" spans="1:11" ht="15.75" x14ac:dyDescent="0.25">
      <c r="A143" s="67" t="s">
        <v>227</v>
      </c>
      <c r="B143" s="67"/>
      <c r="C143" s="10">
        <v>33</v>
      </c>
      <c r="D143" s="54"/>
      <c r="E143" s="54"/>
      <c r="F143" s="54"/>
      <c r="G143" s="54"/>
      <c r="H143" s="54"/>
      <c r="I143" s="54"/>
      <c r="J143" s="54"/>
      <c r="K143" s="54"/>
    </row>
    <row r="144" spans="1:11" ht="15.75" x14ac:dyDescent="0.25">
      <c r="A144" s="69" t="s">
        <v>228</v>
      </c>
      <c r="B144" s="70"/>
      <c r="C144" s="70"/>
      <c r="D144" s="70"/>
      <c r="E144" s="70"/>
      <c r="F144" s="70"/>
      <c r="G144" s="70"/>
      <c r="H144" s="70"/>
      <c r="I144" s="70"/>
      <c r="J144" s="70"/>
      <c r="K144" s="71"/>
    </row>
    <row r="145" spans="1:11" ht="15.75" x14ac:dyDescent="0.25">
      <c r="A145" s="67" t="s">
        <v>229</v>
      </c>
      <c r="B145" s="67"/>
      <c r="C145" s="10">
        <v>34</v>
      </c>
      <c r="D145" s="10">
        <f>SUM(D146:D151)</f>
        <v>287.7</v>
      </c>
      <c r="E145" s="56">
        <f t="shared" ref="E145:F145" si="12">SUM(E146:E151)</f>
        <v>619.30000000000007</v>
      </c>
      <c r="F145" s="10">
        <f t="shared" si="12"/>
        <v>630</v>
      </c>
      <c r="G145" s="10">
        <v>681.7</v>
      </c>
      <c r="H145" s="10">
        <v>170.4</v>
      </c>
      <c r="I145" s="10">
        <v>170.5</v>
      </c>
      <c r="J145" s="10">
        <v>170.4</v>
      </c>
      <c r="K145" s="10">
        <v>170.4</v>
      </c>
    </row>
    <row r="146" spans="1:11" ht="15.75" x14ac:dyDescent="0.25">
      <c r="A146" s="65" t="s">
        <v>230</v>
      </c>
      <c r="B146" s="65"/>
      <c r="C146" s="19" t="s">
        <v>231</v>
      </c>
      <c r="D146" s="11"/>
      <c r="E146" s="11">
        <v>1.7</v>
      </c>
      <c r="F146" s="11">
        <v>1.4</v>
      </c>
      <c r="G146" s="11">
        <v>2.1</v>
      </c>
      <c r="H146" s="11">
        <v>0.5</v>
      </c>
      <c r="I146" s="11">
        <v>0.6</v>
      </c>
      <c r="J146" s="11">
        <v>0.5</v>
      </c>
      <c r="K146" s="12">
        <v>0.5</v>
      </c>
    </row>
    <row r="147" spans="1:11" ht="15.75" x14ac:dyDescent="0.25">
      <c r="A147" s="65" t="s">
        <v>232</v>
      </c>
      <c r="B147" s="65"/>
      <c r="C147" s="19" t="s">
        <v>233</v>
      </c>
      <c r="D147" s="11">
        <v>283.39999999999998</v>
      </c>
      <c r="E147" s="11">
        <v>611.6</v>
      </c>
      <c r="F147" s="11">
        <v>622.20000000000005</v>
      </c>
      <c r="G147" s="11">
        <v>672.8</v>
      </c>
      <c r="H147" s="11">
        <v>168.2</v>
      </c>
      <c r="I147" s="11">
        <v>168.2</v>
      </c>
      <c r="J147" s="11">
        <v>168.2</v>
      </c>
      <c r="K147" s="12">
        <v>168.2</v>
      </c>
    </row>
    <row r="148" spans="1:11" ht="15.75" x14ac:dyDescent="0.25">
      <c r="A148" s="65" t="s">
        <v>234</v>
      </c>
      <c r="B148" s="65"/>
      <c r="C148" s="19" t="s">
        <v>235</v>
      </c>
      <c r="D148" s="20"/>
      <c r="E148" s="20"/>
      <c r="F148" s="20"/>
      <c r="G148" s="20"/>
      <c r="H148" s="20"/>
      <c r="I148" s="20"/>
      <c r="J148" s="20"/>
      <c r="K148" s="20"/>
    </row>
    <row r="149" spans="1:11" ht="15.75" x14ac:dyDescent="0.25">
      <c r="A149" s="65" t="s">
        <v>236</v>
      </c>
      <c r="B149" s="65"/>
      <c r="C149" s="19" t="s">
        <v>237</v>
      </c>
      <c r="D149" s="11"/>
      <c r="E149" s="11"/>
      <c r="F149" s="11"/>
      <c r="G149" s="11"/>
      <c r="H149" s="11"/>
      <c r="I149" s="11"/>
      <c r="J149" s="11"/>
      <c r="K149" s="12"/>
    </row>
    <row r="150" spans="1:11" ht="15.75" x14ac:dyDescent="0.25">
      <c r="A150" s="65" t="s">
        <v>238</v>
      </c>
      <c r="B150" s="65"/>
      <c r="C150" s="19" t="s">
        <v>239</v>
      </c>
      <c r="D150" s="11">
        <v>4.3</v>
      </c>
      <c r="E150" s="11">
        <v>6</v>
      </c>
      <c r="F150" s="11">
        <v>6.4</v>
      </c>
      <c r="G150" s="11">
        <v>6.8</v>
      </c>
      <c r="H150" s="11">
        <v>1.7</v>
      </c>
      <c r="I150" s="11">
        <v>1.7</v>
      </c>
      <c r="J150" s="11">
        <v>1.7</v>
      </c>
      <c r="K150" s="12">
        <v>1.7</v>
      </c>
    </row>
    <row r="151" spans="1:11" ht="15.75" x14ac:dyDescent="0.25">
      <c r="A151" s="65" t="s">
        <v>240</v>
      </c>
      <c r="B151" s="65"/>
      <c r="C151" s="19" t="s">
        <v>241</v>
      </c>
      <c r="D151" s="21"/>
      <c r="E151" s="21"/>
      <c r="F151" s="21"/>
      <c r="G151" s="21"/>
      <c r="H151" s="21"/>
      <c r="I151" s="21"/>
      <c r="J151" s="11"/>
      <c r="K151" s="12"/>
    </row>
    <row r="152" spans="1:11" ht="15.75" x14ac:dyDescent="0.25">
      <c r="A152" s="67" t="s">
        <v>242</v>
      </c>
      <c r="B152" s="67"/>
      <c r="C152" s="10">
        <v>35</v>
      </c>
      <c r="D152" s="10">
        <f>SUM(D153:D155)</f>
        <v>786.30000000000007</v>
      </c>
      <c r="E152" s="10">
        <f t="shared" ref="E152:K152" si="13">SUM(E153:E155)</f>
        <v>1420.7</v>
      </c>
      <c r="F152" s="10">
        <f t="shared" si="13"/>
        <v>1164</v>
      </c>
      <c r="G152" s="10">
        <f t="shared" si="13"/>
        <v>1563.3</v>
      </c>
      <c r="H152" s="10">
        <f t="shared" si="13"/>
        <v>390.8</v>
      </c>
      <c r="I152" s="10">
        <f t="shared" si="13"/>
        <v>391</v>
      </c>
      <c r="J152" s="10">
        <f t="shared" si="13"/>
        <v>390.8</v>
      </c>
      <c r="K152" s="10">
        <f t="shared" si="13"/>
        <v>390.7</v>
      </c>
    </row>
    <row r="153" spans="1:11" ht="15.75" x14ac:dyDescent="0.25">
      <c r="A153" s="65" t="s">
        <v>408</v>
      </c>
      <c r="B153" s="65"/>
      <c r="C153" s="19" t="s">
        <v>243</v>
      </c>
      <c r="D153" s="11">
        <v>1.2</v>
      </c>
      <c r="E153" s="11">
        <v>3.8</v>
      </c>
      <c r="F153" s="11">
        <v>3.3</v>
      </c>
      <c r="G153" s="11">
        <v>4.7</v>
      </c>
      <c r="H153" s="11">
        <v>1.2</v>
      </c>
      <c r="I153" s="11">
        <v>1.3</v>
      </c>
      <c r="J153" s="11">
        <v>1.2</v>
      </c>
      <c r="K153" s="12">
        <v>1</v>
      </c>
    </row>
    <row r="154" spans="1:11" ht="15.75" x14ac:dyDescent="0.25">
      <c r="A154" s="65" t="s">
        <v>407</v>
      </c>
      <c r="B154" s="65"/>
      <c r="C154" s="19" t="s">
        <v>244</v>
      </c>
      <c r="D154" s="11">
        <v>785.1</v>
      </c>
      <c r="E154" s="11">
        <v>1416.9</v>
      </c>
      <c r="F154" s="11">
        <v>1160.7</v>
      </c>
      <c r="G154" s="11">
        <v>1558.6</v>
      </c>
      <c r="H154" s="11">
        <v>389.6</v>
      </c>
      <c r="I154" s="11">
        <v>389.7</v>
      </c>
      <c r="J154" s="11">
        <v>389.6</v>
      </c>
      <c r="K154" s="12">
        <v>389.7</v>
      </c>
    </row>
    <row r="155" spans="1:11" ht="15.75" x14ac:dyDescent="0.25">
      <c r="A155" s="65"/>
      <c r="B155" s="65"/>
      <c r="C155" s="19" t="s">
        <v>245</v>
      </c>
      <c r="D155" s="11"/>
      <c r="E155" s="11"/>
      <c r="F155" s="11"/>
      <c r="G155" s="11"/>
      <c r="H155" s="11"/>
      <c r="I155" s="11"/>
      <c r="J155" s="11"/>
      <c r="K155" s="12"/>
    </row>
    <row r="156" spans="1:11" ht="15.75" x14ac:dyDescent="0.25">
      <c r="A156" s="67" t="s">
        <v>246</v>
      </c>
      <c r="B156" s="67"/>
      <c r="C156" s="10">
        <v>36</v>
      </c>
      <c r="D156" s="10">
        <f>SUM(D157:D158)</f>
        <v>1031.1000000000001</v>
      </c>
      <c r="E156" s="10">
        <f t="shared" ref="E156:K156" si="14">SUM(E157:E158)</f>
        <v>1849.8999999999999</v>
      </c>
      <c r="F156" s="10">
        <f t="shared" si="14"/>
        <v>1515.4</v>
      </c>
      <c r="G156" s="10">
        <f t="shared" si="14"/>
        <v>2034.9</v>
      </c>
      <c r="H156" s="10">
        <f t="shared" si="14"/>
        <v>508.8</v>
      </c>
      <c r="I156" s="10">
        <f t="shared" si="14"/>
        <v>508.59999999999997</v>
      </c>
      <c r="J156" s="10">
        <f t="shared" si="14"/>
        <v>508.8</v>
      </c>
      <c r="K156" s="10">
        <f t="shared" si="14"/>
        <v>508.7</v>
      </c>
    </row>
    <row r="157" spans="1:11" ht="15.75" x14ac:dyDescent="0.25">
      <c r="A157" s="65" t="s">
        <v>247</v>
      </c>
      <c r="B157" s="65"/>
      <c r="C157" s="19" t="s">
        <v>248</v>
      </c>
      <c r="D157" s="11">
        <v>965.7</v>
      </c>
      <c r="E157" s="11">
        <v>1731.8</v>
      </c>
      <c r="F157" s="11">
        <v>1418.7</v>
      </c>
      <c r="G157" s="11">
        <v>1905</v>
      </c>
      <c r="H157" s="11">
        <v>476.3</v>
      </c>
      <c r="I157" s="11">
        <v>476.2</v>
      </c>
      <c r="J157" s="11">
        <v>476.3</v>
      </c>
      <c r="K157" s="12">
        <v>476.2</v>
      </c>
    </row>
    <row r="158" spans="1:11" ht="15.75" x14ac:dyDescent="0.25">
      <c r="A158" s="65" t="s">
        <v>249</v>
      </c>
      <c r="B158" s="65"/>
      <c r="C158" s="19" t="s">
        <v>250</v>
      </c>
      <c r="D158" s="11">
        <v>65.400000000000006</v>
      </c>
      <c r="E158" s="11">
        <v>118.1</v>
      </c>
      <c r="F158" s="11">
        <v>96.7</v>
      </c>
      <c r="G158" s="11">
        <v>129.9</v>
      </c>
      <c r="H158" s="11">
        <v>32.5</v>
      </c>
      <c r="I158" s="11">
        <v>32.4</v>
      </c>
      <c r="J158" s="11">
        <v>32.5</v>
      </c>
      <c r="K158" s="12">
        <v>32.5</v>
      </c>
    </row>
    <row r="159" spans="1:11" ht="15.75" x14ac:dyDescent="0.25">
      <c r="A159" s="67" t="s">
        <v>251</v>
      </c>
      <c r="B159" s="67"/>
      <c r="C159" s="10">
        <v>37</v>
      </c>
      <c r="D159" s="10">
        <f>D160+D163</f>
        <v>0</v>
      </c>
      <c r="E159" s="10">
        <f t="shared" ref="E159:K159" si="15">E160+E163</f>
        <v>0</v>
      </c>
      <c r="F159" s="10">
        <f t="shared" si="15"/>
        <v>0</v>
      </c>
      <c r="G159" s="10">
        <f t="shared" si="15"/>
        <v>0</v>
      </c>
      <c r="H159" s="10"/>
      <c r="I159" s="10">
        <f t="shared" si="15"/>
        <v>0</v>
      </c>
      <c r="J159" s="10">
        <f t="shared" si="15"/>
        <v>0</v>
      </c>
      <c r="K159" s="10">
        <f t="shared" si="15"/>
        <v>0</v>
      </c>
    </row>
    <row r="160" spans="1:11" ht="15.75" x14ac:dyDescent="0.25">
      <c r="A160" s="72" t="s">
        <v>252</v>
      </c>
      <c r="B160" s="72"/>
      <c r="C160" s="22" t="s">
        <v>253</v>
      </c>
      <c r="D160" s="21">
        <f>SUM(D161:D162)</f>
        <v>0</v>
      </c>
      <c r="E160" s="21">
        <f t="shared" ref="E160:K160" si="16">SUM(E161:E162)</f>
        <v>0</v>
      </c>
      <c r="F160" s="21">
        <f t="shared" si="16"/>
        <v>0</v>
      </c>
      <c r="G160" s="21">
        <f t="shared" si="16"/>
        <v>0</v>
      </c>
      <c r="H160" s="21">
        <f t="shared" si="16"/>
        <v>0</v>
      </c>
      <c r="I160" s="21">
        <f t="shared" si="16"/>
        <v>0</v>
      </c>
      <c r="J160" s="21">
        <f t="shared" si="16"/>
        <v>0</v>
      </c>
      <c r="K160" s="21">
        <f t="shared" si="16"/>
        <v>0</v>
      </c>
    </row>
    <row r="161" spans="1:11" ht="15.75" x14ac:dyDescent="0.25">
      <c r="A161" s="65" t="s">
        <v>254</v>
      </c>
      <c r="B161" s="65"/>
      <c r="C161" s="19" t="s">
        <v>255</v>
      </c>
      <c r="D161" s="11"/>
      <c r="E161" s="11"/>
      <c r="F161" s="11"/>
      <c r="G161" s="11"/>
      <c r="H161" s="11"/>
      <c r="I161" s="11"/>
      <c r="J161" s="11"/>
      <c r="K161" s="12"/>
    </row>
    <row r="162" spans="1:11" ht="15.75" x14ac:dyDescent="0.25">
      <c r="A162" s="65" t="s">
        <v>256</v>
      </c>
      <c r="B162" s="65"/>
      <c r="C162" s="19" t="s">
        <v>257</v>
      </c>
      <c r="D162" s="11"/>
      <c r="E162" s="11"/>
      <c r="F162" s="11"/>
      <c r="G162" s="11"/>
      <c r="H162" s="11"/>
      <c r="I162" s="11"/>
      <c r="J162" s="11"/>
      <c r="K162" s="12"/>
    </row>
    <row r="163" spans="1:11" ht="15.75" x14ac:dyDescent="0.25">
      <c r="A163" s="72" t="s">
        <v>258</v>
      </c>
      <c r="B163" s="72"/>
      <c r="C163" s="22" t="s">
        <v>259</v>
      </c>
      <c r="D163" s="21">
        <f>SUM(D164:D165)</f>
        <v>0</v>
      </c>
      <c r="E163" s="21">
        <f t="shared" ref="E163:K163" si="17">SUM(E164:E165)</f>
        <v>0</v>
      </c>
      <c r="F163" s="21">
        <f t="shared" si="17"/>
        <v>0</v>
      </c>
      <c r="G163" s="21">
        <f t="shared" si="17"/>
        <v>0</v>
      </c>
      <c r="H163" s="21">
        <f t="shared" si="17"/>
        <v>0</v>
      </c>
      <c r="I163" s="21">
        <f t="shared" si="17"/>
        <v>0</v>
      </c>
      <c r="J163" s="21">
        <f t="shared" si="17"/>
        <v>0</v>
      </c>
      <c r="K163" s="21">
        <f t="shared" si="17"/>
        <v>0</v>
      </c>
    </row>
    <row r="164" spans="1:11" ht="15.75" x14ac:dyDescent="0.25">
      <c r="A164" s="65" t="s">
        <v>254</v>
      </c>
      <c r="B164" s="65"/>
      <c r="C164" s="19" t="s">
        <v>260</v>
      </c>
      <c r="D164" s="11"/>
      <c r="E164" s="11"/>
      <c r="F164" s="11"/>
      <c r="G164" s="11"/>
      <c r="H164" s="11"/>
      <c r="I164" s="11"/>
      <c r="J164" s="11"/>
      <c r="K164" s="12"/>
    </row>
    <row r="165" spans="1:11" ht="15.75" x14ac:dyDescent="0.25">
      <c r="A165" s="65" t="s">
        <v>256</v>
      </c>
      <c r="B165" s="65"/>
      <c r="C165" s="19" t="s">
        <v>261</v>
      </c>
      <c r="D165" s="11"/>
      <c r="E165" s="11"/>
      <c r="F165" s="11"/>
      <c r="G165" s="11"/>
      <c r="H165" s="11"/>
      <c r="I165" s="11"/>
      <c r="J165" s="11"/>
      <c r="K165" s="12"/>
    </row>
    <row r="166" spans="1:11" ht="15.75" x14ac:dyDescent="0.25">
      <c r="A166" s="67" t="s">
        <v>262</v>
      </c>
      <c r="B166" s="67"/>
      <c r="C166" s="10">
        <v>38</v>
      </c>
      <c r="D166" s="10">
        <f>D159+D156+D152+D145</f>
        <v>2105.1</v>
      </c>
      <c r="E166" s="56">
        <f t="shared" ref="E166:K166" si="18">E159+E156+E152+E145</f>
        <v>3889.9</v>
      </c>
      <c r="F166" s="10">
        <f t="shared" si="18"/>
        <v>3309.4</v>
      </c>
      <c r="G166" s="10">
        <f t="shared" si="18"/>
        <v>4279.8999999999996</v>
      </c>
      <c r="H166" s="10">
        <f t="shared" si="18"/>
        <v>1070</v>
      </c>
      <c r="I166" s="10">
        <f t="shared" si="18"/>
        <v>1070.0999999999999</v>
      </c>
      <c r="J166" s="10">
        <f t="shared" si="18"/>
        <v>1070</v>
      </c>
      <c r="K166" s="10">
        <f t="shared" si="18"/>
        <v>1069.8</v>
      </c>
    </row>
    <row r="167" spans="1:11" ht="15.75" x14ac:dyDescent="0.25">
      <c r="A167" s="69" t="s">
        <v>263</v>
      </c>
      <c r="B167" s="70"/>
      <c r="C167" s="70"/>
      <c r="D167" s="70"/>
      <c r="E167" s="70"/>
      <c r="F167" s="70"/>
      <c r="G167" s="70"/>
      <c r="H167" s="70"/>
      <c r="I167" s="70"/>
      <c r="J167" s="70"/>
      <c r="K167" s="71"/>
    </row>
    <row r="168" spans="1:11" ht="15.75" x14ac:dyDescent="0.25">
      <c r="A168" s="65" t="s">
        <v>264</v>
      </c>
      <c r="B168" s="65"/>
      <c r="C168" s="10">
        <v>39</v>
      </c>
      <c r="D168" s="21">
        <v>494.5</v>
      </c>
      <c r="E168" s="21">
        <v>569.79999999999995</v>
      </c>
      <c r="F168" s="21">
        <v>201</v>
      </c>
      <c r="G168" s="21">
        <v>569.79999999999995</v>
      </c>
      <c r="H168" s="21"/>
      <c r="I168" s="21"/>
      <c r="J168" s="21"/>
      <c r="K168" s="21"/>
    </row>
    <row r="169" spans="1:11" ht="15.75" x14ac:dyDescent="0.25">
      <c r="A169" s="65" t="s">
        <v>265</v>
      </c>
      <c r="B169" s="65"/>
      <c r="C169" s="10">
        <v>40</v>
      </c>
      <c r="D169" s="20"/>
      <c r="E169" s="20"/>
      <c r="F169" s="20"/>
      <c r="G169" s="20"/>
      <c r="H169" s="20"/>
      <c r="I169" s="20"/>
      <c r="J169" s="20"/>
      <c r="K169" s="20"/>
    </row>
    <row r="170" spans="1:11" ht="15.75" x14ac:dyDescent="0.25">
      <c r="A170" s="65" t="s">
        <v>266</v>
      </c>
      <c r="B170" s="65"/>
      <c r="C170" s="19" t="s">
        <v>267</v>
      </c>
      <c r="D170" s="11"/>
      <c r="E170" s="11"/>
      <c r="F170" s="11"/>
      <c r="G170" s="11"/>
      <c r="H170" s="11"/>
      <c r="I170" s="11"/>
      <c r="J170" s="11"/>
      <c r="K170" s="11"/>
    </row>
    <row r="171" spans="1:11" ht="15.75" x14ac:dyDescent="0.25">
      <c r="A171" s="65" t="s">
        <v>268</v>
      </c>
      <c r="B171" s="65"/>
      <c r="C171" s="10">
        <v>41</v>
      </c>
      <c r="D171" s="20"/>
      <c r="E171" s="20"/>
      <c r="F171" s="20"/>
      <c r="G171" s="20"/>
      <c r="H171" s="20"/>
      <c r="I171" s="20"/>
      <c r="J171" s="20"/>
      <c r="K171" s="20"/>
    </row>
    <row r="172" spans="1:11" ht="15.75" x14ac:dyDescent="0.25">
      <c r="A172" s="65" t="s">
        <v>269</v>
      </c>
      <c r="B172" s="65"/>
      <c r="C172" s="10">
        <v>42</v>
      </c>
      <c r="D172" s="20"/>
      <c r="E172" s="20"/>
      <c r="F172" s="20"/>
      <c r="G172" s="20"/>
      <c r="H172" s="20"/>
      <c r="I172" s="20"/>
      <c r="J172" s="20"/>
      <c r="K172" s="20"/>
    </row>
    <row r="173" spans="1:11" ht="15.75" x14ac:dyDescent="0.25">
      <c r="A173" s="65" t="s">
        <v>270</v>
      </c>
      <c r="B173" s="65"/>
      <c r="C173" s="10">
        <v>43</v>
      </c>
      <c r="D173" s="14">
        <f>D169+D171+D172</f>
        <v>0</v>
      </c>
      <c r="E173" s="14">
        <f>E169+E171+E172</f>
        <v>0</v>
      </c>
      <c r="F173" s="14">
        <f t="shared" ref="F173:K173" si="19">F169+F171+F172</f>
        <v>0</v>
      </c>
      <c r="G173" s="14">
        <f t="shared" si="19"/>
        <v>0</v>
      </c>
      <c r="H173" s="14">
        <f t="shared" si="19"/>
        <v>0</v>
      </c>
      <c r="I173" s="14">
        <f t="shared" si="19"/>
        <v>0</v>
      </c>
      <c r="J173" s="14">
        <f t="shared" si="19"/>
        <v>0</v>
      </c>
      <c r="K173" s="14">
        <f t="shared" si="19"/>
        <v>0</v>
      </c>
    </row>
    <row r="174" spans="1:11" ht="15.75" x14ac:dyDescent="0.25">
      <c r="A174" s="65" t="s">
        <v>271</v>
      </c>
      <c r="B174" s="65"/>
      <c r="C174" s="10">
        <v>44</v>
      </c>
      <c r="D174" s="54"/>
      <c r="E174" s="54"/>
      <c r="F174" s="54"/>
      <c r="G174" s="14"/>
      <c r="H174" s="14">
        <f t="shared" ref="H174:K174" si="20">H175-H176</f>
        <v>0</v>
      </c>
      <c r="I174" s="14">
        <f t="shared" si="20"/>
        <v>0</v>
      </c>
      <c r="J174" s="14">
        <f t="shared" si="20"/>
        <v>0</v>
      </c>
      <c r="K174" s="14">
        <f t="shared" si="20"/>
        <v>0</v>
      </c>
    </row>
    <row r="175" spans="1:11" ht="15.75" x14ac:dyDescent="0.25">
      <c r="A175" s="65" t="s">
        <v>272</v>
      </c>
      <c r="B175" s="65"/>
      <c r="C175" s="19" t="s">
        <v>273</v>
      </c>
      <c r="D175" s="11"/>
      <c r="E175" s="11"/>
      <c r="F175" s="11"/>
      <c r="G175" s="11"/>
      <c r="H175" s="11"/>
      <c r="I175" s="11"/>
      <c r="J175" s="11"/>
      <c r="K175" s="11"/>
    </row>
    <row r="176" spans="1:11" ht="15.75" x14ac:dyDescent="0.25">
      <c r="A176" s="65" t="s">
        <v>274</v>
      </c>
      <c r="B176" s="65"/>
      <c r="C176" s="19" t="s">
        <v>275</v>
      </c>
      <c r="D176" s="20">
        <f t="shared" ref="D176:K176" si="21">SUM(D177:D178)</f>
        <v>0</v>
      </c>
      <c r="E176" s="20">
        <f t="shared" si="21"/>
        <v>0</v>
      </c>
      <c r="F176" s="20">
        <f t="shared" si="21"/>
        <v>0</v>
      </c>
      <c r="G176" s="20">
        <f t="shared" si="21"/>
        <v>0</v>
      </c>
      <c r="H176" s="20">
        <f t="shared" si="21"/>
        <v>0</v>
      </c>
      <c r="I176" s="20">
        <f t="shared" si="21"/>
        <v>0</v>
      </c>
      <c r="J176" s="20">
        <f t="shared" si="21"/>
        <v>0</v>
      </c>
      <c r="K176" s="20">
        <f t="shared" si="21"/>
        <v>0</v>
      </c>
    </row>
    <row r="177" spans="1:11" ht="15.75" x14ac:dyDescent="0.25">
      <c r="A177" s="65" t="s">
        <v>276</v>
      </c>
      <c r="B177" s="65"/>
      <c r="C177" s="19" t="s">
        <v>277</v>
      </c>
      <c r="D177" s="20"/>
      <c r="E177" s="20"/>
      <c r="F177" s="20"/>
      <c r="G177" s="20"/>
      <c r="H177" s="20"/>
      <c r="I177" s="20"/>
      <c r="J177" s="20"/>
      <c r="K177" s="20"/>
    </row>
    <row r="178" spans="1:11" ht="15.75" x14ac:dyDescent="0.25">
      <c r="A178" s="65" t="s">
        <v>278</v>
      </c>
      <c r="B178" s="65"/>
      <c r="C178" s="19" t="s">
        <v>279</v>
      </c>
      <c r="D178" s="20"/>
      <c r="E178" s="20"/>
      <c r="F178" s="20"/>
      <c r="G178" s="20"/>
      <c r="H178" s="20"/>
      <c r="I178" s="20"/>
      <c r="J178" s="20"/>
      <c r="K178" s="20"/>
    </row>
    <row r="179" spans="1:11" ht="15.75" x14ac:dyDescent="0.25">
      <c r="A179" s="65" t="s">
        <v>280</v>
      </c>
      <c r="B179" s="65"/>
      <c r="C179" s="10">
        <v>45</v>
      </c>
      <c r="D179" s="20"/>
      <c r="E179" s="20"/>
      <c r="F179" s="20"/>
      <c r="G179" s="20"/>
      <c r="H179" s="20"/>
      <c r="I179" s="20"/>
      <c r="J179" s="20"/>
      <c r="K179" s="20"/>
    </row>
    <row r="180" spans="1:11" ht="15.75" x14ac:dyDescent="0.25">
      <c r="A180" s="65" t="s">
        <v>281</v>
      </c>
      <c r="B180" s="65"/>
      <c r="C180" s="10">
        <v>46</v>
      </c>
      <c r="D180" s="54">
        <v>244.4</v>
      </c>
      <c r="E180" s="54">
        <v>200</v>
      </c>
      <c r="F180" s="54">
        <v>245</v>
      </c>
      <c r="G180" s="14">
        <v>200</v>
      </c>
      <c r="H180" s="14">
        <f t="shared" ref="H180:K180" si="22">H168+H173+H179</f>
        <v>0</v>
      </c>
      <c r="I180" s="14">
        <f t="shared" si="22"/>
        <v>0</v>
      </c>
      <c r="J180" s="14">
        <f t="shared" si="22"/>
        <v>0</v>
      </c>
      <c r="K180" s="14">
        <f t="shared" si="22"/>
        <v>0</v>
      </c>
    </row>
    <row r="181" spans="1:11" ht="15.75" x14ac:dyDescent="0.25">
      <c r="A181" s="69" t="s">
        <v>282</v>
      </c>
      <c r="B181" s="70"/>
      <c r="C181" s="70"/>
      <c r="D181" s="70"/>
      <c r="E181" s="70"/>
      <c r="F181" s="70"/>
      <c r="G181" s="70"/>
      <c r="H181" s="70"/>
      <c r="I181" s="70"/>
      <c r="J181" s="70"/>
      <c r="K181" s="71"/>
    </row>
    <row r="182" spans="1:11" ht="15.75" x14ac:dyDescent="0.25">
      <c r="A182" s="65" t="s">
        <v>283</v>
      </c>
      <c r="B182" s="65"/>
      <c r="C182" s="11">
        <v>47</v>
      </c>
      <c r="D182" s="11">
        <v>1370.7</v>
      </c>
      <c r="E182" s="11">
        <v>2241</v>
      </c>
      <c r="F182" s="11">
        <v>2925.8</v>
      </c>
      <c r="G182" s="11">
        <v>2443.1</v>
      </c>
      <c r="H182" s="11">
        <v>610.79999999999995</v>
      </c>
      <c r="I182" s="11">
        <v>610.70000000000005</v>
      </c>
      <c r="J182" s="11">
        <v>610.79999999999995</v>
      </c>
      <c r="K182" s="12">
        <v>610.79999999999995</v>
      </c>
    </row>
    <row r="183" spans="1:11" ht="15.75" x14ac:dyDescent="0.25">
      <c r="A183" s="73" t="s">
        <v>417</v>
      </c>
      <c r="B183" s="73"/>
      <c r="C183" s="23" t="s">
        <v>285</v>
      </c>
      <c r="D183" s="24">
        <v>261.60000000000002</v>
      </c>
      <c r="E183" s="24">
        <v>509.7</v>
      </c>
      <c r="F183" s="24">
        <v>645.1</v>
      </c>
      <c r="G183" s="24">
        <v>538.70000000000005</v>
      </c>
      <c r="H183" s="24">
        <v>134.69999999999999</v>
      </c>
      <c r="I183" s="24">
        <v>134.6</v>
      </c>
      <c r="J183" s="24">
        <v>134.69999999999999</v>
      </c>
      <c r="K183" s="25">
        <v>134.69999999999999</v>
      </c>
    </row>
    <row r="184" spans="1:11" ht="15.75" x14ac:dyDescent="0.25">
      <c r="A184" s="73" t="s">
        <v>286</v>
      </c>
      <c r="B184" s="73"/>
      <c r="C184" s="23" t="s">
        <v>287</v>
      </c>
      <c r="D184" s="24">
        <v>1109.0999999999999</v>
      </c>
      <c r="E184" s="24">
        <v>1731.3</v>
      </c>
      <c r="F184" s="24">
        <v>2280.6999999999998</v>
      </c>
      <c r="G184" s="24">
        <v>1904.4</v>
      </c>
      <c r="H184" s="24">
        <v>476.1</v>
      </c>
      <c r="I184" s="24">
        <v>476.1</v>
      </c>
      <c r="J184" s="24">
        <v>476.1</v>
      </c>
      <c r="K184" s="25">
        <v>476.1</v>
      </c>
    </row>
    <row r="185" spans="1:11" ht="15.75" x14ac:dyDescent="0.25">
      <c r="A185" s="65" t="s">
        <v>288</v>
      </c>
      <c r="B185" s="65"/>
      <c r="C185" s="11">
        <v>48</v>
      </c>
      <c r="D185" s="11">
        <v>4197.3</v>
      </c>
      <c r="E185" s="11">
        <v>7871.8</v>
      </c>
      <c r="F185" s="11">
        <v>6448.6</v>
      </c>
      <c r="G185" s="11">
        <v>8659.1</v>
      </c>
      <c r="H185" s="11">
        <v>2164.8000000000002</v>
      </c>
      <c r="I185" s="11">
        <v>2164.6999999999998</v>
      </c>
      <c r="J185" s="11">
        <v>2164.8000000000002</v>
      </c>
      <c r="K185" s="12">
        <v>21643.8</v>
      </c>
    </row>
    <row r="186" spans="1:11" ht="15.75" x14ac:dyDescent="0.25">
      <c r="A186" s="65" t="s">
        <v>289</v>
      </c>
      <c r="B186" s="65"/>
      <c r="C186" s="11">
        <v>49</v>
      </c>
      <c r="D186" s="11">
        <v>913.8</v>
      </c>
      <c r="E186" s="11">
        <v>1731.8</v>
      </c>
      <c r="F186" s="11">
        <v>1460.6</v>
      </c>
      <c r="G186" s="11">
        <v>1905</v>
      </c>
      <c r="H186" s="11">
        <v>476.2</v>
      </c>
      <c r="I186" s="11">
        <v>476.2</v>
      </c>
      <c r="J186" s="11">
        <v>476.2</v>
      </c>
      <c r="K186" s="12">
        <v>476.4</v>
      </c>
    </row>
    <row r="187" spans="1:11" ht="15.75" x14ac:dyDescent="0.25">
      <c r="A187" s="65" t="s">
        <v>290</v>
      </c>
      <c r="B187" s="65"/>
      <c r="C187" s="11">
        <v>50</v>
      </c>
      <c r="D187" s="11">
        <v>70.099999999999994</v>
      </c>
      <c r="E187" s="11">
        <v>90.4</v>
      </c>
      <c r="F187" s="11">
        <v>100.4</v>
      </c>
      <c r="G187" s="11">
        <v>99.4</v>
      </c>
      <c r="H187" s="11">
        <v>24.8</v>
      </c>
      <c r="I187" s="11">
        <v>24.8</v>
      </c>
      <c r="J187" s="11">
        <v>24.8</v>
      </c>
      <c r="K187" s="12">
        <v>25</v>
      </c>
    </row>
    <row r="188" spans="1:11" ht="15.75" x14ac:dyDescent="0.25">
      <c r="A188" s="65" t="s">
        <v>291</v>
      </c>
      <c r="B188" s="65"/>
      <c r="C188" s="11">
        <v>51</v>
      </c>
      <c r="D188" s="11"/>
      <c r="E188" s="11">
        <v>20</v>
      </c>
      <c r="F188" s="11">
        <v>15.6</v>
      </c>
      <c r="G188" s="11">
        <v>22</v>
      </c>
      <c r="H188" s="11">
        <v>5.5</v>
      </c>
      <c r="I188" s="11">
        <v>5.5</v>
      </c>
      <c r="J188" s="11">
        <v>5.5</v>
      </c>
      <c r="K188" s="12">
        <v>5.5</v>
      </c>
    </row>
    <row r="189" spans="1:11" ht="15.75" x14ac:dyDescent="0.25">
      <c r="A189" s="67" t="s">
        <v>292</v>
      </c>
      <c r="B189" s="67"/>
      <c r="C189" s="10">
        <v>52</v>
      </c>
      <c r="D189" s="10">
        <f>SUM(D185:D188)+D182</f>
        <v>6551.9000000000005</v>
      </c>
      <c r="E189" s="10">
        <f t="shared" ref="E189:K189" si="23">SUM(E185:E188)+E182</f>
        <v>11955</v>
      </c>
      <c r="F189" s="10">
        <f t="shared" si="23"/>
        <v>10951</v>
      </c>
      <c r="G189" s="10">
        <f t="shared" si="23"/>
        <v>13128.6</v>
      </c>
      <c r="H189" s="10">
        <f t="shared" si="23"/>
        <v>3282.1000000000004</v>
      </c>
      <c r="I189" s="10">
        <f t="shared" si="23"/>
        <v>3281.8999999999996</v>
      </c>
      <c r="J189" s="10">
        <f t="shared" si="23"/>
        <v>3282.1000000000004</v>
      </c>
      <c r="K189" s="10">
        <f t="shared" si="23"/>
        <v>22761.5</v>
      </c>
    </row>
    <row r="190" spans="1:11" ht="15.75" x14ac:dyDescent="0.25">
      <c r="A190" s="69" t="s">
        <v>293</v>
      </c>
      <c r="B190" s="70"/>
      <c r="C190" s="70"/>
      <c r="D190" s="70"/>
      <c r="E190" s="70"/>
      <c r="F190" s="70"/>
      <c r="G190" s="70"/>
      <c r="H190" s="70"/>
      <c r="I190" s="70"/>
      <c r="J190" s="70"/>
      <c r="K190" s="71"/>
    </row>
    <row r="191" spans="1:11" ht="15.75" x14ac:dyDescent="0.25">
      <c r="A191" s="67" t="s">
        <v>294</v>
      </c>
      <c r="B191" s="67"/>
      <c r="C191" s="10">
        <v>53</v>
      </c>
      <c r="D191" s="10">
        <v>1445.1</v>
      </c>
      <c r="E191" s="10">
        <v>276</v>
      </c>
      <c r="F191" s="10">
        <v>250</v>
      </c>
      <c r="G191" s="10">
        <f t="shared" ref="G191:K191" si="24">SUM(G192:G198)</f>
        <v>276</v>
      </c>
      <c r="H191" s="10">
        <f t="shared" si="24"/>
        <v>80</v>
      </c>
      <c r="I191" s="10">
        <f t="shared" si="24"/>
        <v>45</v>
      </c>
      <c r="J191" s="10">
        <f t="shared" si="24"/>
        <v>45</v>
      </c>
      <c r="K191" s="10">
        <f t="shared" si="24"/>
        <v>106</v>
      </c>
    </row>
    <row r="192" spans="1:11" ht="15.75" x14ac:dyDescent="0.25">
      <c r="A192" s="65" t="s">
        <v>295</v>
      </c>
      <c r="B192" s="65"/>
      <c r="C192" s="19" t="s">
        <v>296</v>
      </c>
      <c r="D192" s="11"/>
      <c r="E192" s="11"/>
      <c r="F192" s="11"/>
      <c r="G192" s="11"/>
      <c r="H192" s="11"/>
      <c r="I192" s="11"/>
      <c r="J192" s="11"/>
      <c r="K192" s="12"/>
    </row>
    <row r="193" spans="1:11" ht="15.75" x14ac:dyDescent="0.25">
      <c r="A193" s="65" t="s">
        <v>297</v>
      </c>
      <c r="B193" s="65"/>
      <c r="C193" s="19" t="s">
        <v>298</v>
      </c>
      <c r="D193" s="11">
        <v>6</v>
      </c>
      <c r="E193" s="11">
        <v>250</v>
      </c>
      <c r="F193" s="11">
        <v>220</v>
      </c>
      <c r="G193" s="11">
        <v>250</v>
      </c>
      <c r="H193" s="11">
        <v>70</v>
      </c>
      <c r="I193" s="11">
        <v>40</v>
      </c>
      <c r="J193" s="11">
        <v>40</v>
      </c>
      <c r="K193" s="12">
        <v>100</v>
      </c>
    </row>
    <row r="194" spans="1:11" ht="15.75" x14ac:dyDescent="0.25">
      <c r="A194" s="65" t="s">
        <v>299</v>
      </c>
      <c r="B194" s="65"/>
      <c r="C194" s="19" t="s">
        <v>300</v>
      </c>
      <c r="D194" s="11"/>
      <c r="E194" s="11"/>
      <c r="F194" s="11"/>
      <c r="G194" s="11"/>
      <c r="H194" s="11"/>
      <c r="I194" s="11"/>
      <c r="J194" s="11"/>
      <c r="K194" s="12"/>
    </row>
    <row r="195" spans="1:11" ht="15.75" x14ac:dyDescent="0.25">
      <c r="A195" s="65" t="s">
        <v>301</v>
      </c>
      <c r="B195" s="65"/>
      <c r="C195" s="19" t="s">
        <v>302</v>
      </c>
      <c r="D195" s="11">
        <v>34.1</v>
      </c>
      <c r="E195" s="11">
        <v>26</v>
      </c>
      <c r="F195" s="11">
        <v>30</v>
      </c>
      <c r="G195" s="11">
        <v>26</v>
      </c>
      <c r="H195" s="11">
        <v>10</v>
      </c>
      <c r="I195" s="11">
        <v>5</v>
      </c>
      <c r="J195" s="11">
        <v>5</v>
      </c>
      <c r="K195" s="12">
        <v>6</v>
      </c>
    </row>
    <row r="196" spans="1:11" ht="15.75" x14ac:dyDescent="0.25">
      <c r="A196" s="65" t="s">
        <v>303</v>
      </c>
      <c r="B196" s="65"/>
      <c r="C196" s="19" t="s">
        <v>304</v>
      </c>
      <c r="D196" s="11"/>
      <c r="E196" s="11"/>
      <c r="F196" s="11"/>
      <c r="G196" s="11"/>
      <c r="H196" s="11"/>
      <c r="I196" s="11"/>
      <c r="J196" s="11"/>
      <c r="K196" s="12"/>
    </row>
    <row r="197" spans="1:11" ht="15.75" x14ac:dyDescent="0.25">
      <c r="A197" s="65" t="s">
        <v>305</v>
      </c>
      <c r="B197" s="65"/>
      <c r="C197" s="19" t="s">
        <v>306</v>
      </c>
      <c r="D197" s="11"/>
      <c r="E197" s="11"/>
      <c r="F197" s="11"/>
      <c r="G197" s="11"/>
      <c r="H197" s="11"/>
      <c r="I197" s="11"/>
      <c r="J197" s="11"/>
      <c r="K197" s="12"/>
    </row>
    <row r="198" spans="1:11" ht="15.75" x14ac:dyDescent="0.25">
      <c r="A198" s="65" t="s">
        <v>307</v>
      </c>
      <c r="B198" s="65"/>
      <c r="C198" s="19" t="s">
        <v>308</v>
      </c>
      <c r="D198" s="11">
        <v>1405</v>
      </c>
      <c r="E198" s="11"/>
      <c r="F198" s="11"/>
      <c r="G198" s="11"/>
      <c r="H198" s="11"/>
      <c r="I198" s="11"/>
      <c r="J198" s="11"/>
      <c r="K198" s="12"/>
    </row>
    <row r="199" spans="1:11" ht="15.75" x14ac:dyDescent="0.25">
      <c r="A199" s="67" t="s">
        <v>309</v>
      </c>
      <c r="B199" s="67"/>
      <c r="C199" s="10">
        <v>54</v>
      </c>
      <c r="D199" s="10">
        <f>SUM(D200:D203)</f>
        <v>1445.1</v>
      </c>
      <c r="E199" s="10">
        <v>276</v>
      </c>
      <c r="F199" s="10">
        <v>250</v>
      </c>
      <c r="G199" s="10">
        <v>276</v>
      </c>
      <c r="H199" s="10">
        <v>80</v>
      </c>
      <c r="I199" s="10">
        <v>45</v>
      </c>
      <c r="J199" s="10">
        <v>45</v>
      </c>
      <c r="K199" s="10">
        <v>106</v>
      </c>
    </row>
    <row r="200" spans="1:11" ht="15.75" x14ac:dyDescent="0.25">
      <c r="A200" s="65" t="s">
        <v>310</v>
      </c>
      <c r="B200" s="65"/>
      <c r="C200" s="19" t="s">
        <v>311</v>
      </c>
      <c r="D200" s="11"/>
      <c r="E200" s="11"/>
      <c r="F200" s="11"/>
      <c r="G200" s="11"/>
      <c r="H200" s="11"/>
      <c r="I200" s="11"/>
      <c r="J200" s="11"/>
      <c r="K200" s="12"/>
    </row>
    <row r="201" spans="1:11" ht="15.75" x14ac:dyDescent="0.25">
      <c r="A201" s="65" t="s">
        <v>312</v>
      </c>
      <c r="B201" s="65"/>
      <c r="C201" s="19" t="s">
        <v>313</v>
      </c>
      <c r="D201" s="11">
        <v>1405</v>
      </c>
      <c r="E201" s="11"/>
      <c r="F201" s="11"/>
      <c r="G201" s="11"/>
      <c r="H201" s="11"/>
      <c r="I201" s="11"/>
      <c r="J201" s="11"/>
      <c r="K201" s="12"/>
    </row>
    <row r="202" spans="1:11" ht="15.75" x14ac:dyDescent="0.25">
      <c r="A202" s="65" t="s">
        <v>314</v>
      </c>
      <c r="B202" s="65"/>
      <c r="C202" s="19" t="s">
        <v>315</v>
      </c>
      <c r="D202" s="11">
        <v>40.1</v>
      </c>
      <c r="E202" s="11">
        <v>276</v>
      </c>
      <c r="F202" s="11">
        <v>250</v>
      </c>
      <c r="G202" s="11">
        <v>276</v>
      </c>
      <c r="H202" s="11">
        <v>80</v>
      </c>
      <c r="I202" s="11">
        <v>45</v>
      </c>
      <c r="J202" s="11">
        <v>45</v>
      </c>
      <c r="K202" s="12">
        <v>106</v>
      </c>
    </row>
    <row r="203" spans="1:11" ht="15.75" x14ac:dyDescent="0.25">
      <c r="A203" s="65" t="s">
        <v>316</v>
      </c>
      <c r="B203" s="65"/>
      <c r="C203" s="19" t="s">
        <v>317</v>
      </c>
      <c r="D203" s="11"/>
      <c r="E203" s="11"/>
      <c r="F203" s="11"/>
      <c r="G203" s="11"/>
      <c r="H203" s="11"/>
      <c r="I203" s="11"/>
      <c r="J203" s="11"/>
      <c r="K203" s="12"/>
    </row>
    <row r="204" spans="1:11" ht="15.75" x14ac:dyDescent="0.25">
      <c r="A204" s="69" t="s">
        <v>318</v>
      </c>
      <c r="B204" s="70"/>
      <c r="C204" s="70"/>
      <c r="D204" s="70"/>
      <c r="E204" s="70"/>
      <c r="F204" s="70"/>
      <c r="G204" s="70"/>
      <c r="H204" s="70"/>
      <c r="I204" s="70"/>
      <c r="J204" s="70"/>
      <c r="K204" s="71"/>
    </row>
    <row r="205" spans="1:11" ht="15.75" x14ac:dyDescent="0.25">
      <c r="A205" s="67" t="s">
        <v>319</v>
      </c>
      <c r="B205" s="67"/>
      <c r="C205" s="10">
        <v>55</v>
      </c>
      <c r="D205" s="10">
        <v>688.6</v>
      </c>
      <c r="E205" s="10">
        <v>788.6</v>
      </c>
      <c r="F205" s="10">
        <v>735</v>
      </c>
      <c r="G205" s="10">
        <v>788.6</v>
      </c>
      <c r="H205" s="58" t="s">
        <v>416</v>
      </c>
      <c r="I205" s="58" t="s">
        <v>416</v>
      </c>
      <c r="J205" s="58" t="s">
        <v>416</v>
      </c>
      <c r="K205" s="62" t="s">
        <v>416</v>
      </c>
    </row>
    <row r="206" spans="1:11" ht="15.75" x14ac:dyDescent="0.25">
      <c r="A206" s="67" t="s">
        <v>320</v>
      </c>
      <c r="B206" s="67"/>
      <c r="C206" s="10">
        <v>56</v>
      </c>
      <c r="D206" s="10">
        <v>575.29999999999995</v>
      </c>
      <c r="E206" s="56">
        <v>684</v>
      </c>
      <c r="F206" s="10">
        <v>632</v>
      </c>
      <c r="G206" s="10">
        <v>684</v>
      </c>
      <c r="H206" s="58" t="s">
        <v>416</v>
      </c>
      <c r="I206" s="58" t="s">
        <v>416</v>
      </c>
      <c r="J206" s="58" t="s">
        <v>416</v>
      </c>
      <c r="K206" s="62" t="s">
        <v>416</v>
      </c>
    </row>
    <row r="207" spans="1:11" ht="15.75" x14ac:dyDescent="0.25">
      <c r="A207" s="65" t="s">
        <v>321</v>
      </c>
      <c r="B207" s="65"/>
      <c r="C207" s="19" t="s">
        <v>322</v>
      </c>
      <c r="D207" s="11">
        <v>1952.8</v>
      </c>
      <c r="E207" s="11">
        <v>2086.6999999999998</v>
      </c>
      <c r="F207" s="11">
        <v>1946.7</v>
      </c>
      <c r="G207" s="11">
        <v>2086.6999999999998</v>
      </c>
      <c r="H207" s="61" t="s">
        <v>416</v>
      </c>
      <c r="I207" s="61" t="s">
        <v>416</v>
      </c>
      <c r="J207" s="61" t="s">
        <v>416</v>
      </c>
      <c r="K207" s="63" t="s">
        <v>416</v>
      </c>
    </row>
    <row r="208" spans="1:11" ht="15.75" x14ac:dyDescent="0.25">
      <c r="A208" s="65" t="s">
        <v>323</v>
      </c>
      <c r="B208" s="65"/>
      <c r="C208" s="19" t="s">
        <v>324</v>
      </c>
      <c r="D208" s="11">
        <v>1377.5</v>
      </c>
      <c r="E208" s="11">
        <v>1402.7</v>
      </c>
      <c r="F208" s="11">
        <v>1314.7</v>
      </c>
      <c r="G208" s="11">
        <v>1402.7</v>
      </c>
      <c r="H208" s="61" t="s">
        <v>416</v>
      </c>
      <c r="I208" s="61" t="s">
        <v>416</v>
      </c>
      <c r="J208" s="61" t="s">
        <v>416</v>
      </c>
      <c r="K208" s="63" t="s">
        <v>416</v>
      </c>
    </row>
    <row r="209" spans="1:11" ht="15.75" x14ac:dyDescent="0.25">
      <c r="A209" s="65" t="s">
        <v>325</v>
      </c>
      <c r="B209" s="65"/>
      <c r="C209" s="19" t="s">
        <v>326</v>
      </c>
      <c r="D209" s="11">
        <v>575.29999999999995</v>
      </c>
      <c r="E209" s="11">
        <v>684</v>
      </c>
      <c r="F209" s="11">
        <v>632</v>
      </c>
      <c r="G209" s="11">
        <v>684</v>
      </c>
      <c r="H209" s="61" t="s">
        <v>416</v>
      </c>
      <c r="I209" s="61" t="s">
        <v>416</v>
      </c>
      <c r="J209" s="61" t="s">
        <v>416</v>
      </c>
      <c r="K209" s="63" t="s">
        <v>416</v>
      </c>
    </row>
    <row r="210" spans="1:11" ht="15.75" x14ac:dyDescent="0.25">
      <c r="A210" s="65" t="s">
        <v>327</v>
      </c>
      <c r="B210" s="65"/>
      <c r="C210" s="19" t="s">
        <v>328</v>
      </c>
      <c r="D210" s="11"/>
      <c r="E210" s="11"/>
      <c r="F210" s="11"/>
      <c r="G210" s="11"/>
      <c r="H210" s="11"/>
      <c r="I210" s="61"/>
      <c r="J210" s="11"/>
      <c r="K210" s="12"/>
    </row>
    <row r="211" spans="1:11" ht="15.75" x14ac:dyDescent="0.25">
      <c r="A211" s="65" t="s">
        <v>329</v>
      </c>
      <c r="B211" s="65"/>
      <c r="C211" s="19" t="s">
        <v>330</v>
      </c>
      <c r="D211" s="11"/>
      <c r="E211" s="11"/>
      <c r="F211" s="11"/>
      <c r="G211" s="11"/>
      <c r="H211" s="11"/>
      <c r="I211" s="11"/>
      <c r="J211" s="11"/>
      <c r="K211" s="12"/>
    </row>
    <row r="212" spans="1:11" ht="15.75" x14ac:dyDescent="0.25">
      <c r="A212" s="65" t="s">
        <v>331</v>
      </c>
      <c r="B212" s="65"/>
      <c r="C212" s="19" t="s">
        <v>332</v>
      </c>
      <c r="D212" s="11"/>
      <c r="E212" s="11"/>
      <c r="F212" s="11"/>
      <c r="G212" s="11"/>
      <c r="H212" s="11"/>
      <c r="I212" s="11"/>
      <c r="J212" s="11"/>
      <c r="K212" s="12"/>
    </row>
    <row r="213" spans="1:11" ht="15.75" x14ac:dyDescent="0.25">
      <c r="A213" s="67" t="s">
        <v>333</v>
      </c>
      <c r="B213" s="67"/>
      <c r="C213" s="19">
        <v>57</v>
      </c>
      <c r="D213" s="10">
        <v>1901.7</v>
      </c>
      <c r="E213" s="10">
        <v>1734.5</v>
      </c>
      <c r="F213" s="10">
        <v>1314.7</v>
      </c>
      <c r="G213" s="10">
        <v>1734.5</v>
      </c>
      <c r="H213" s="58" t="s">
        <v>416</v>
      </c>
      <c r="I213" s="58" t="s">
        <v>416</v>
      </c>
      <c r="J213" s="58" t="s">
        <v>416</v>
      </c>
      <c r="K213" s="62" t="s">
        <v>416</v>
      </c>
    </row>
    <row r="214" spans="1:11" ht="15.75" x14ac:dyDescent="0.25">
      <c r="A214" s="65" t="s">
        <v>334</v>
      </c>
      <c r="B214" s="65"/>
      <c r="C214" s="19" t="s">
        <v>335</v>
      </c>
      <c r="D214" s="11">
        <v>244.4</v>
      </c>
      <c r="E214" s="11">
        <v>569.79999999999995</v>
      </c>
      <c r="F214" s="11">
        <v>494.5</v>
      </c>
      <c r="G214" s="11">
        <v>569.79999999999995</v>
      </c>
      <c r="H214" s="61" t="s">
        <v>416</v>
      </c>
      <c r="I214" s="61" t="s">
        <v>416</v>
      </c>
      <c r="J214" s="61" t="s">
        <v>416</v>
      </c>
      <c r="K214" s="63" t="s">
        <v>416</v>
      </c>
    </row>
    <row r="215" spans="1:11" ht="15.75" x14ac:dyDescent="0.25">
      <c r="A215" s="67" t="s">
        <v>336</v>
      </c>
      <c r="B215" s="67"/>
      <c r="C215" s="27">
        <v>58</v>
      </c>
      <c r="D215" s="10">
        <v>1213.0999999999999</v>
      </c>
      <c r="E215" s="10">
        <v>2523.1</v>
      </c>
      <c r="F215" s="10">
        <v>2393.3000000000002</v>
      </c>
      <c r="G215" s="10">
        <v>2523.1</v>
      </c>
      <c r="H215" s="58" t="s">
        <v>416</v>
      </c>
      <c r="I215" s="58" t="s">
        <v>416</v>
      </c>
      <c r="J215" s="58" t="s">
        <v>416</v>
      </c>
      <c r="K215" s="62" t="s">
        <v>416</v>
      </c>
    </row>
    <row r="216" spans="1:11" ht="15.75" x14ac:dyDescent="0.25">
      <c r="A216" s="67" t="s">
        <v>337</v>
      </c>
      <c r="B216" s="67"/>
      <c r="C216" s="27">
        <v>59</v>
      </c>
      <c r="D216" s="10">
        <v>972.8</v>
      </c>
      <c r="E216" s="10">
        <v>992.8</v>
      </c>
      <c r="F216" s="10">
        <v>982.4</v>
      </c>
      <c r="G216" s="10">
        <v>992.8</v>
      </c>
      <c r="H216" s="58" t="s">
        <v>416</v>
      </c>
      <c r="I216" s="58" t="s">
        <v>416</v>
      </c>
      <c r="J216" s="58" t="s">
        <v>416</v>
      </c>
      <c r="K216" s="62" t="s">
        <v>416</v>
      </c>
    </row>
    <row r="217" spans="1:11" ht="15.75" x14ac:dyDescent="0.25">
      <c r="A217" s="67" t="s">
        <v>338</v>
      </c>
      <c r="B217" s="67"/>
      <c r="C217" s="27">
        <v>60</v>
      </c>
      <c r="D217" s="10">
        <v>928.9</v>
      </c>
      <c r="E217" s="10">
        <v>1425.7</v>
      </c>
      <c r="F217" s="10">
        <v>1114.4000000000001</v>
      </c>
      <c r="G217" s="10">
        <v>1425.7</v>
      </c>
      <c r="H217" s="58" t="s">
        <v>416</v>
      </c>
      <c r="I217" s="58" t="s">
        <v>416</v>
      </c>
      <c r="J217" s="58" t="s">
        <v>416</v>
      </c>
      <c r="K217" s="62" t="s">
        <v>416</v>
      </c>
    </row>
    <row r="218" spans="1:11" ht="15.75" x14ac:dyDescent="0.25">
      <c r="A218" s="67" t="s">
        <v>339</v>
      </c>
      <c r="B218" s="67"/>
      <c r="C218" s="27">
        <v>61</v>
      </c>
      <c r="D218" s="10"/>
      <c r="E218" s="10"/>
      <c r="F218" s="10"/>
      <c r="G218" s="10"/>
      <c r="H218" s="58"/>
      <c r="I218" s="10"/>
      <c r="J218" s="58"/>
      <c r="K218" s="26"/>
    </row>
    <row r="219" spans="1:11" ht="15.75" x14ac:dyDescent="0.25">
      <c r="A219" s="69" t="s">
        <v>340</v>
      </c>
      <c r="B219" s="70"/>
      <c r="C219" s="70"/>
      <c r="D219" s="70"/>
      <c r="E219" s="70"/>
      <c r="F219" s="70"/>
      <c r="G219" s="70"/>
      <c r="H219" s="70"/>
      <c r="I219" s="70"/>
      <c r="J219" s="70"/>
      <c r="K219" s="71"/>
    </row>
    <row r="220" spans="1:11" ht="15.75" x14ac:dyDescent="0.25">
      <c r="A220" s="67" t="s">
        <v>341</v>
      </c>
      <c r="B220" s="67"/>
      <c r="C220" s="10">
        <v>62</v>
      </c>
      <c r="D220" s="10">
        <f>SUM(D221:D223)</f>
        <v>0</v>
      </c>
      <c r="E220" s="10">
        <f t="shared" ref="E220:K220" si="25">SUM(E221:E223)</f>
        <v>0</v>
      </c>
      <c r="F220" s="10">
        <f t="shared" si="25"/>
        <v>0</v>
      </c>
      <c r="G220" s="10">
        <f t="shared" si="25"/>
        <v>0</v>
      </c>
      <c r="H220" s="10">
        <f t="shared" si="25"/>
        <v>0</v>
      </c>
      <c r="I220" s="10">
        <f t="shared" si="25"/>
        <v>0</v>
      </c>
      <c r="J220" s="10">
        <f t="shared" si="25"/>
        <v>0</v>
      </c>
      <c r="K220" s="10">
        <f t="shared" si="25"/>
        <v>0</v>
      </c>
    </row>
    <row r="221" spans="1:11" ht="15.75" x14ac:dyDescent="0.25">
      <c r="A221" s="65" t="s">
        <v>342</v>
      </c>
      <c r="B221" s="65"/>
      <c r="C221" s="19" t="s">
        <v>343</v>
      </c>
      <c r="D221" s="11"/>
      <c r="E221" s="11"/>
      <c r="F221" s="11"/>
      <c r="G221" s="11"/>
      <c r="H221" s="11"/>
      <c r="I221" s="11"/>
      <c r="J221" s="11"/>
      <c r="K221" s="12"/>
    </row>
    <row r="222" spans="1:11" ht="15.75" x14ac:dyDescent="0.25">
      <c r="A222" s="65" t="s">
        <v>344</v>
      </c>
      <c r="B222" s="65"/>
      <c r="C222" s="19" t="s">
        <v>345</v>
      </c>
      <c r="D222" s="11"/>
      <c r="E222" s="11"/>
      <c r="F222" s="11"/>
      <c r="G222" s="11"/>
      <c r="H222" s="11"/>
      <c r="I222" s="11"/>
      <c r="J222" s="11"/>
      <c r="K222" s="12"/>
    </row>
    <row r="223" spans="1:11" ht="15.75" x14ac:dyDescent="0.25">
      <c r="A223" s="65" t="s">
        <v>346</v>
      </c>
      <c r="B223" s="65"/>
      <c r="C223" s="19" t="s">
        <v>347</v>
      </c>
      <c r="D223" s="11"/>
      <c r="E223" s="11"/>
      <c r="F223" s="11"/>
      <c r="G223" s="11"/>
      <c r="H223" s="11"/>
      <c r="I223" s="11"/>
      <c r="J223" s="11"/>
      <c r="K223" s="12"/>
    </row>
    <row r="224" spans="1:11" ht="15.75" x14ac:dyDescent="0.25">
      <c r="A224" s="67" t="s">
        <v>348</v>
      </c>
      <c r="B224" s="67"/>
      <c r="C224" s="10">
        <v>63</v>
      </c>
      <c r="D224" s="10">
        <f>D225+D228+D231</f>
        <v>0</v>
      </c>
      <c r="E224" s="10">
        <f t="shared" ref="E224:K224" si="26">E225+E228+E231</f>
        <v>0</v>
      </c>
      <c r="F224" s="10">
        <f t="shared" si="26"/>
        <v>0</v>
      </c>
      <c r="G224" s="10">
        <f t="shared" si="26"/>
        <v>0</v>
      </c>
      <c r="H224" s="10">
        <f t="shared" si="26"/>
        <v>0</v>
      </c>
      <c r="I224" s="10">
        <f t="shared" si="26"/>
        <v>0</v>
      </c>
      <c r="J224" s="10">
        <f t="shared" si="26"/>
        <v>0</v>
      </c>
      <c r="K224" s="10">
        <f t="shared" si="26"/>
        <v>0</v>
      </c>
    </row>
    <row r="225" spans="1:11" ht="15.75" x14ac:dyDescent="0.25">
      <c r="A225" s="72" t="s">
        <v>349</v>
      </c>
      <c r="B225" s="72"/>
      <c r="C225" s="22" t="s">
        <v>350</v>
      </c>
      <c r="D225" s="21">
        <f>SUM(D226:D227)</f>
        <v>0</v>
      </c>
      <c r="E225" s="21">
        <f t="shared" ref="E225:K225" si="27">SUM(E226:E227)</f>
        <v>0</v>
      </c>
      <c r="F225" s="21">
        <f t="shared" si="27"/>
        <v>0</v>
      </c>
      <c r="G225" s="21">
        <f t="shared" si="27"/>
        <v>0</v>
      </c>
      <c r="H225" s="21">
        <f t="shared" si="27"/>
        <v>0</v>
      </c>
      <c r="I225" s="21">
        <f t="shared" si="27"/>
        <v>0</v>
      </c>
      <c r="J225" s="21">
        <f t="shared" si="27"/>
        <v>0</v>
      </c>
      <c r="K225" s="21">
        <f t="shared" si="27"/>
        <v>0</v>
      </c>
    </row>
    <row r="226" spans="1:11" ht="15.75" x14ac:dyDescent="0.25">
      <c r="A226" s="65" t="s">
        <v>276</v>
      </c>
      <c r="B226" s="65"/>
      <c r="C226" s="19" t="s">
        <v>351</v>
      </c>
      <c r="D226" s="11"/>
      <c r="E226" s="11"/>
      <c r="F226" s="11"/>
      <c r="G226" s="11"/>
      <c r="H226" s="11"/>
      <c r="I226" s="11"/>
      <c r="J226" s="11"/>
      <c r="K226" s="12"/>
    </row>
    <row r="227" spans="1:11" ht="15.75" x14ac:dyDescent="0.25">
      <c r="A227" s="65" t="s">
        <v>278</v>
      </c>
      <c r="B227" s="65"/>
      <c r="C227" s="19" t="s">
        <v>352</v>
      </c>
      <c r="D227" s="11"/>
      <c r="E227" s="11"/>
      <c r="F227" s="11"/>
      <c r="G227" s="11"/>
      <c r="H227" s="11"/>
      <c r="I227" s="11"/>
      <c r="J227" s="11"/>
      <c r="K227" s="12"/>
    </row>
    <row r="228" spans="1:11" ht="15.75" x14ac:dyDescent="0.25">
      <c r="A228" s="72" t="s">
        <v>353</v>
      </c>
      <c r="B228" s="72"/>
      <c r="C228" s="22" t="s">
        <v>354</v>
      </c>
      <c r="D228" s="21">
        <f>SUM(D229:D230)</f>
        <v>0</v>
      </c>
      <c r="E228" s="21">
        <f>SUM(E229:E230)</f>
        <v>0</v>
      </c>
      <c r="F228" s="21">
        <f t="shared" ref="F228:K228" si="28">SUM(F229:F230)</f>
        <v>0</v>
      </c>
      <c r="G228" s="21">
        <f t="shared" si="28"/>
        <v>0</v>
      </c>
      <c r="H228" s="21">
        <f t="shared" si="28"/>
        <v>0</v>
      </c>
      <c r="I228" s="21">
        <f t="shared" si="28"/>
        <v>0</v>
      </c>
      <c r="J228" s="21">
        <f t="shared" si="28"/>
        <v>0</v>
      </c>
      <c r="K228" s="21">
        <f t="shared" si="28"/>
        <v>0</v>
      </c>
    </row>
    <row r="229" spans="1:11" ht="15.75" x14ac:dyDescent="0.25">
      <c r="A229" s="65" t="s">
        <v>276</v>
      </c>
      <c r="B229" s="65"/>
      <c r="C229" s="19" t="s">
        <v>355</v>
      </c>
      <c r="D229" s="11"/>
      <c r="E229" s="11"/>
      <c r="F229" s="11"/>
      <c r="G229" s="11"/>
      <c r="H229" s="11"/>
      <c r="I229" s="11"/>
      <c r="J229" s="11"/>
      <c r="K229" s="12"/>
    </row>
    <row r="230" spans="1:11" ht="15.75" x14ac:dyDescent="0.25">
      <c r="A230" s="65" t="s">
        <v>278</v>
      </c>
      <c r="B230" s="65"/>
      <c r="C230" s="19" t="s">
        <v>356</v>
      </c>
      <c r="D230" s="11"/>
      <c r="E230" s="11"/>
      <c r="F230" s="11"/>
      <c r="G230" s="11"/>
      <c r="H230" s="11"/>
      <c r="I230" s="12"/>
      <c r="J230" s="12"/>
      <c r="K230" s="12"/>
    </row>
    <row r="231" spans="1:11" ht="15.75" x14ac:dyDescent="0.25">
      <c r="A231" s="72" t="s">
        <v>357</v>
      </c>
      <c r="B231" s="72"/>
      <c r="C231" s="22" t="s">
        <v>358</v>
      </c>
      <c r="D231" s="21">
        <f>SUM(D232:D233)</f>
        <v>0</v>
      </c>
      <c r="E231" s="21">
        <f t="shared" ref="E231:K231" si="29">SUM(E232:E233)</f>
        <v>0</v>
      </c>
      <c r="F231" s="21">
        <f t="shared" si="29"/>
        <v>0</v>
      </c>
      <c r="G231" s="21">
        <f t="shared" si="29"/>
        <v>0</v>
      </c>
      <c r="H231" s="21">
        <f t="shared" si="29"/>
        <v>0</v>
      </c>
      <c r="I231" s="21">
        <f t="shared" si="29"/>
        <v>0</v>
      </c>
      <c r="J231" s="21">
        <f t="shared" si="29"/>
        <v>0</v>
      </c>
      <c r="K231" s="21">
        <f t="shared" si="29"/>
        <v>0</v>
      </c>
    </row>
    <row r="232" spans="1:11" ht="15.75" x14ac:dyDescent="0.25">
      <c r="A232" s="65" t="s">
        <v>276</v>
      </c>
      <c r="B232" s="65"/>
      <c r="C232" s="19" t="s">
        <v>359</v>
      </c>
      <c r="D232" s="12"/>
      <c r="E232" s="12"/>
      <c r="F232" s="12"/>
      <c r="G232" s="12"/>
      <c r="H232" s="12"/>
      <c r="I232" s="12"/>
      <c r="J232" s="12"/>
      <c r="K232" s="12"/>
    </row>
    <row r="233" spans="1:11" ht="15.75" x14ac:dyDescent="0.25">
      <c r="A233" s="65" t="s">
        <v>278</v>
      </c>
      <c r="B233" s="65"/>
      <c r="C233" s="19" t="s">
        <v>360</v>
      </c>
      <c r="D233" s="12"/>
      <c r="E233" s="12"/>
      <c r="F233" s="12"/>
      <c r="G233" s="12"/>
      <c r="H233" s="12"/>
      <c r="I233" s="12"/>
      <c r="J233" s="12"/>
      <c r="K233" s="12"/>
    </row>
    <row r="234" spans="1:11" ht="15.75" x14ac:dyDescent="0.25">
      <c r="A234" s="67" t="s">
        <v>361</v>
      </c>
      <c r="B234" s="67"/>
      <c r="C234" s="10">
        <v>64</v>
      </c>
      <c r="D234" s="26">
        <f>SUM(D235:D237)</f>
        <v>0</v>
      </c>
      <c r="E234" s="26">
        <f t="shared" ref="E234:K234" si="30">SUM(E235:E237)</f>
        <v>0</v>
      </c>
      <c r="F234" s="26">
        <f t="shared" si="30"/>
        <v>0</v>
      </c>
      <c r="G234" s="26">
        <f t="shared" si="30"/>
        <v>0</v>
      </c>
      <c r="H234" s="26">
        <f t="shared" si="30"/>
        <v>0</v>
      </c>
      <c r="I234" s="26">
        <f t="shared" si="30"/>
        <v>0</v>
      </c>
      <c r="J234" s="26">
        <f t="shared" si="30"/>
        <v>0</v>
      </c>
      <c r="K234" s="26">
        <f t="shared" si="30"/>
        <v>0</v>
      </c>
    </row>
    <row r="235" spans="1:11" ht="15.75" x14ac:dyDescent="0.25">
      <c r="A235" s="65" t="s">
        <v>342</v>
      </c>
      <c r="B235" s="65"/>
      <c r="C235" s="19" t="s">
        <v>362</v>
      </c>
      <c r="D235" s="12"/>
      <c r="E235" s="12"/>
      <c r="F235" s="12"/>
      <c r="G235" s="12"/>
      <c r="H235" s="12"/>
      <c r="I235" s="12"/>
      <c r="J235" s="12"/>
      <c r="K235" s="12"/>
    </row>
    <row r="236" spans="1:11" ht="15.75" x14ac:dyDescent="0.25">
      <c r="A236" s="65" t="s">
        <v>344</v>
      </c>
      <c r="B236" s="65"/>
      <c r="C236" s="19" t="s">
        <v>363</v>
      </c>
      <c r="D236" s="12"/>
      <c r="E236" s="12"/>
      <c r="F236" s="12"/>
      <c r="G236" s="12"/>
      <c r="H236" s="12"/>
      <c r="I236" s="12"/>
      <c r="J236" s="12"/>
      <c r="K236" s="12"/>
    </row>
    <row r="237" spans="1:11" ht="15.75" x14ac:dyDescent="0.25">
      <c r="A237" s="65" t="s">
        <v>346</v>
      </c>
      <c r="B237" s="65"/>
      <c r="C237" s="19" t="s">
        <v>364</v>
      </c>
      <c r="D237" s="12"/>
      <c r="E237" s="12"/>
      <c r="F237" s="12"/>
      <c r="G237" s="12"/>
      <c r="H237" s="12"/>
      <c r="I237" s="12"/>
      <c r="J237" s="12"/>
      <c r="K237" s="12"/>
    </row>
    <row r="238" spans="1:11" ht="15.75" x14ac:dyDescent="0.25">
      <c r="A238" s="69" t="s">
        <v>365</v>
      </c>
      <c r="B238" s="70"/>
      <c r="C238" s="70"/>
      <c r="D238" s="70"/>
      <c r="E238" s="70"/>
      <c r="F238" s="70"/>
      <c r="G238" s="70"/>
      <c r="H238" s="70"/>
      <c r="I238" s="70"/>
      <c r="J238" s="70"/>
      <c r="K238" s="71"/>
    </row>
    <row r="239" spans="1:11" ht="15.75" x14ac:dyDescent="0.25">
      <c r="A239" s="67" t="s">
        <v>366</v>
      </c>
      <c r="B239" s="67"/>
      <c r="C239" s="10">
        <v>65</v>
      </c>
      <c r="D239" s="26">
        <v>0.21</v>
      </c>
      <c r="E239" s="26">
        <v>0.3</v>
      </c>
      <c r="F239" s="26">
        <v>0.28000000000000003</v>
      </c>
      <c r="G239" s="26">
        <v>0.37</v>
      </c>
      <c r="H239" s="62" t="s">
        <v>416</v>
      </c>
      <c r="I239" s="62" t="s">
        <v>416</v>
      </c>
      <c r="J239" s="62" t="s">
        <v>416</v>
      </c>
      <c r="K239" s="62" t="s">
        <v>416</v>
      </c>
    </row>
    <row r="240" spans="1:11" ht="15.75" x14ac:dyDescent="0.25">
      <c r="A240" s="67" t="s">
        <v>367</v>
      </c>
      <c r="B240" s="67"/>
      <c r="C240" s="10">
        <v>66</v>
      </c>
      <c r="D240" s="26">
        <v>0.02</v>
      </c>
      <c r="E240" s="26">
        <v>0.03</v>
      </c>
      <c r="F240" s="26">
        <v>0.03</v>
      </c>
      <c r="G240" s="26">
        <v>0.04</v>
      </c>
      <c r="H240" s="62" t="s">
        <v>416</v>
      </c>
      <c r="I240" s="62" t="s">
        <v>416</v>
      </c>
      <c r="J240" s="62" t="s">
        <v>416</v>
      </c>
      <c r="K240" s="62" t="s">
        <v>416</v>
      </c>
    </row>
    <row r="241" spans="1:11" ht="15.75" x14ac:dyDescent="0.25">
      <c r="A241" s="67" t="s">
        <v>368</v>
      </c>
      <c r="B241" s="67"/>
      <c r="C241" s="10">
        <v>67</v>
      </c>
      <c r="D241" s="26">
        <v>1.3</v>
      </c>
      <c r="E241" s="26">
        <v>0.7</v>
      </c>
      <c r="F241" s="26">
        <v>0.88</v>
      </c>
      <c r="G241" s="26">
        <v>0.7</v>
      </c>
      <c r="H241" s="62" t="s">
        <v>416</v>
      </c>
      <c r="I241" s="62" t="s">
        <v>416</v>
      </c>
      <c r="J241" s="62" t="s">
        <v>416</v>
      </c>
      <c r="K241" s="62" t="s">
        <v>416</v>
      </c>
    </row>
    <row r="242" spans="1:11" ht="15.75" x14ac:dyDescent="0.25">
      <c r="A242" s="67" t="s">
        <v>369</v>
      </c>
      <c r="B242" s="67"/>
      <c r="C242" s="10">
        <v>68</v>
      </c>
      <c r="D242" s="26">
        <v>2.0499999999999998</v>
      </c>
      <c r="E242" s="26">
        <v>1.22</v>
      </c>
      <c r="F242" s="26">
        <v>1.18</v>
      </c>
      <c r="G242" s="26">
        <v>1.22</v>
      </c>
      <c r="H242" s="62" t="s">
        <v>416</v>
      </c>
      <c r="I242" s="62" t="s">
        <v>416</v>
      </c>
      <c r="J242" s="62" t="s">
        <v>416</v>
      </c>
      <c r="K242" s="62" t="s">
        <v>416</v>
      </c>
    </row>
    <row r="243" spans="1:11" ht="15.75" x14ac:dyDescent="0.25">
      <c r="A243" s="69" t="s">
        <v>370</v>
      </c>
      <c r="B243" s="70"/>
      <c r="C243" s="70"/>
      <c r="D243" s="70"/>
      <c r="E243" s="70"/>
      <c r="F243" s="70"/>
      <c r="G243" s="70"/>
      <c r="H243" s="70"/>
      <c r="I243" s="70"/>
      <c r="J243" s="70"/>
      <c r="K243" s="71"/>
    </row>
    <row r="244" spans="1:11" ht="15.75" x14ac:dyDescent="0.25">
      <c r="A244" s="65" t="s">
        <v>371</v>
      </c>
      <c r="B244" s="66"/>
      <c r="C244" s="26">
        <v>69</v>
      </c>
      <c r="D244" s="26">
        <v>59</v>
      </c>
      <c r="E244" s="26">
        <f t="shared" ref="E244:K244" si="31">SUM(E245:E247)</f>
        <v>59</v>
      </c>
      <c r="F244" s="26">
        <v>69</v>
      </c>
      <c r="G244" s="26">
        <v>69</v>
      </c>
      <c r="H244" s="26">
        <f t="shared" si="31"/>
        <v>0</v>
      </c>
      <c r="I244" s="26">
        <v>0</v>
      </c>
      <c r="J244" s="26">
        <f t="shared" si="31"/>
        <v>0</v>
      </c>
      <c r="K244" s="26">
        <f t="shared" si="31"/>
        <v>0</v>
      </c>
    </row>
    <row r="245" spans="1:11" ht="15.75" x14ac:dyDescent="0.25">
      <c r="A245" s="65" t="s">
        <v>372</v>
      </c>
      <c r="B245" s="66"/>
      <c r="C245" s="28" t="s">
        <v>373</v>
      </c>
      <c r="D245" s="12">
        <v>1</v>
      </c>
      <c r="E245" s="12">
        <v>1</v>
      </c>
      <c r="F245" s="12">
        <v>1</v>
      </c>
      <c r="G245" s="12">
        <v>1</v>
      </c>
      <c r="H245" s="12"/>
      <c r="I245" s="12"/>
      <c r="J245" s="12"/>
      <c r="K245" s="12"/>
    </row>
    <row r="246" spans="1:11" ht="15.75" x14ac:dyDescent="0.25">
      <c r="A246" s="65" t="s">
        <v>374</v>
      </c>
      <c r="B246" s="66"/>
      <c r="C246" s="28" t="s">
        <v>375</v>
      </c>
      <c r="D246" s="12">
        <v>6</v>
      </c>
      <c r="E246" s="12">
        <v>6</v>
      </c>
      <c r="F246" s="12">
        <v>6</v>
      </c>
      <c r="G246" s="12">
        <v>6</v>
      </c>
      <c r="H246" s="12"/>
      <c r="I246" s="12"/>
      <c r="J246" s="12"/>
      <c r="K246" s="12"/>
    </row>
    <row r="247" spans="1:11" ht="15.75" x14ac:dyDescent="0.25">
      <c r="A247" s="65" t="s">
        <v>376</v>
      </c>
      <c r="B247" s="66"/>
      <c r="C247" s="28" t="s">
        <v>377</v>
      </c>
      <c r="D247" s="12">
        <v>52</v>
      </c>
      <c r="E247" s="12">
        <v>52</v>
      </c>
      <c r="F247" s="12">
        <v>62</v>
      </c>
      <c r="G247" s="12">
        <v>62</v>
      </c>
      <c r="H247" s="12"/>
      <c r="I247" s="12"/>
      <c r="J247" s="12"/>
      <c r="K247" s="12"/>
    </row>
    <row r="248" spans="1:11" ht="15.75" x14ac:dyDescent="0.25">
      <c r="A248" s="67" t="s">
        <v>378</v>
      </c>
      <c r="B248" s="67"/>
      <c r="C248" s="26">
        <v>70</v>
      </c>
      <c r="D248" s="26">
        <v>4197.3</v>
      </c>
      <c r="E248" s="26">
        <v>7871.8</v>
      </c>
      <c r="F248" s="26">
        <v>6448.6</v>
      </c>
      <c r="G248" s="26">
        <v>8659.1</v>
      </c>
      <c r="H248" s="26">
        <f t="shared" ref="H248:K248" si="32">SUM(H249:H251)</f>
        <v>0</v>
      </c>
      <c r="I248" s="26">
        <f t="shared" si="32"/>
        <v>0</v>
      </c>
      <c r="J248" s="26">
        <f t="shared" si="32"/>
        <v>0</v>
      </c>
      <c r="K248" s="26">
        <f t="shared" si="32"/>
        <v>0</v>
      </c>
    </row>
    <row r="249" spans="1:11" ht="15.75" x14ac:dyDescent="0.25">
      <c r="A249" s="65" t="s">
        <v>372</v>
      </c>
      <c r="B249" s="66"/>
      <c r="C249" s="28" t="s">
        <v>379</v>
      </c>
      <c r="D249" s="12">
        <v>181.9</v>
      </c>
      <c r="E249" s="12">
        <v>308.89999999999998</v>
      </c>
      <c r="F249" s="12">
        <v>222.6</v>
      </c>
      <c r="G249" s="12">
        <v>340</v>
      </c>
      <c r="H249" s="12"/>
      <c r="I249" s="12"/>
      <c r="J249" s="12"/>
      <c r="K249" s="12"/>
    </row>
    <row r="250" spans="1:11" ht="15.75" x14ac:dyDescent="0.25">
      <c r="A250" s="65" t="s">
        <v>374</v>
      </c>
      <c r="B250" s="66"/>
      <c r="C250" s="28" t="s">
        <v>380</v>
      </c>
      <c r="D250" s="12">
        <v>676.5</v>
      </c>
      <c r="E250" s="12">
        <v>1203.8</v>
      </c>
      <c r="F250" s="12">
        <v>1013</v>
      </c>
      <c r="G250" s="12">
        <v>1324.2</v>
      </c>
      <c r="H250" s="12"/>
      <c r="I250" s="12"/>
      <c r="J250" s="12"/>
      <c r="K250" s="12"/>
    </row>
    <row r="251" spans="1:11" ht="15.75" x14ac:dyDescent="0.25">
      <c r="A251" s="65" t="s">
        <v>376</v>
      </c>
      <c r="B251" s="66"/>
      <c r="C251" s="28" t="s">
        <v>381</v>
      </c>
      <c r="D251" s="12">
        <v>3338.9</v>
      </c>
      <c r="E251" s="12">
        <v>6359.1</v>
      </c>
      <c r="F251" s="12">
        <v>5213</v>
      </c>
      <c r="G251" s="12">
        <v>6994.9</v>
      </c>
      <c r="H251" s="12"/>
      <c r="I251" s="12"/>
      <c r="J251" s="12"/>
      <c r="K251" s="12"/>
    </row>
    <row r="252" spans="1:11" ht="15.75" x14ac:dyDescent="0.25">
      <c r="A252" s="67" t="s">
        <v>382</v>
      </c>
      <c r="B252" s="67"/>
      <c r="C252" s="26">
        <v>71</v>
      </c>
      <c r="D252" s="26">
        <v>4197.3</v>
      </c>
      <c r="E252" s="26">
        <v>7871.8</v>
      </c>
      <c r="F252" s="26">
        <v>6448.6</v>
      </c>
      <c r="G252" s="26">
        <v>8659.1</v>
      </c>
      <c r="H252" s="26">
        <f t="shared" ref="H252:K252" si="33">SUM(H253:H255)</f>
        <v>0</v>
      </c>
      <c r="I252" s="26">
        <f t="shared" si="33"/>
        <v>0</v>
      </c>
      <c r="J252" s="26">
        <f t="shared" si="33"/>
        <v>0</v>
      </c>
      <c r="K252" s="26">
        <f t="shared" si="33"/>
        <v>0</v>
      </c>
    </row>
    <row r="253" spans="1:11" ht="15.75" x14ac:dyDescent="0.25">
      <c r="A253" s="65" t="s">
        <v>372</v>
      </c>
      <c r="B253" s="66"/>
      <c r="C253" s="28" t="s">
        <v>383</v>
      </c>
      <c r="D253" s="12">
        <v>181.9</v>
      </c>
      <c r="E253" s="12">
        <v>308.89999999999998</v>
      </c>
      <c r="F253" s="12">
        <v>222.6</v>
      </c>
      <c r="G253" s="12">
        <v>340</v>
      </c>
      <c r="H253" s="12"/>
      <c r="I253" s="12"/>
      <c r="J253" s="12"/>
      <c r="K253" s="12"/>
    </row>
    <row r="254" spans="1:11" ht="15.75" x14ac:dyDescent="0.25">
      <c r="A254" s="65" t="s">
        <v>374</v>
      </c>
      <c r="B254" s="66"/>
      <c r="C254" s="28" t="s">
        <v>384</v>
      </c>
      <c r="D254" s="12">
        <v>676.5</v>
      </c>
      <c r="E254" s="12">
        <v>1203.8</v>
      </c>
      <c r="F254" s="12">
        <v>1013</v>
      </c>
      <c r="G254" s="12">
        <v>1324.2</v>
      </c>
      <c r="H254" s="12"/>
      <c r="I254" s="12"/>
      <c r="J254" s="12"/>
      <c r="K254" s="12"/>
    </row>
    <row r="255" spans="1:11" ht="15.75" x14ac:dyDescent="0.25">
      <c r="A255" s="65" t="s">
        <v>376</v>
      </c>
      <c r="B255" s="66"/>
      <c r="C255" s="28" t="s">
        <v>385</v>
      </c>
      <c r="D255" s="12">
        <v>3338.9</v>
      </c>
      <c r="E255" s="12">
        <v>6359.1</v>
      </c>
      <c r="F255" s="12">
        <v>5213</v>
      </c>
      <c r="G255" s="12">
        <v>6994.1</v>
      </c>
      <c r="H255" s="12"/>
      <c r="I255" s="12"/>
      <c r="J255" s="12"/>
      <c r="K255" s="12"/>
    </row>
    <row r="256" spans="1:11" ht="15.75" x14ac:dyDescent="0.25">
      <c r="A256" s="67" t="s">
        <v>386</v>
      </c>
      <c r="B256" s="68"/>
      <c r="C256" s="26">
        <v>72</v>
      </c>
      <c r="D256" s="26">
        <v>5928.4</v>
      </c>
      <c r="E256" s="26">
        <v>11118.4</v>
      </c>
      <c r="F256" s="26">
        <v>7788.2</v>
      </c>
      <c r="G256" s="26">
        <v>10457.799999999999</v>
      </c>
      <c r="H256" s="26">
        <f t="shared" ref="H256:K256" si="34">SUM(H257:H259)</f>
        <v>0</v>
      </c>
      <c r="I256" s="26">
        <f t="shared" si="34"/>
        <v>0</v>
      </c>
      <c r="J256" s="26">
        <f t="shared" si="34"/>
        <v>0</v>
      </c>
      <c r="K256" s="26">
        <f t="shared" si="34"/>
        <v>0</v>
      </c>
    </row>
    <row r="257" spans="1:11" ht="15.75" x14ac:dyDescent="0.25">
      <c r="A257" s="65" t="s">
        <v>372</v>
      </c>
      <c r="B257" s="66"/>
      <c r="C257" s="28" t="s">
        <v>387</v>
      </c>
      <c r="D257" s="12">
        <v>15158.3</v>
      </c>
      <c r="E257" s="12">
        <v>25740</v>
      </c>
      <c r="F257" s="12">
        <v>18550</v>
      </c>
      <c r="G257" s="12">
        <v>28333</v>
      </c>
      <c r="H257" s="12"/>
      <c r="I257" s="12"/>
      <c r="J257" s="12"/>
      <c r="K257" s="12"/>
    </row>
    <row r="258" spans="1:11" ht="15.75" x14ac:dyDescent="0.25">
      <c r="A258" s="65" t="s">
        <v>374</v>
      </c>
      <c r="B258" s="66"/>
      <c r="C258" s="28" t="s">
        <v>388</v>
      </c>
      <c r="D258" s="12">
        <v>9395.2999999999993</v>
      </c>
      <c r="E258" s="12">
        <v>16719</v>
      </c>
      <c r="F258" s="12">
        <v>14069.4</v>
      </c>
      <c r="G258" s="12">
        <v>18391.599999999999</v>
      </c>
      <c r="H258" s="12"/>
      <c r="I258" s="12"/>
      <c r="J258" s="12"/>
      <c r="K258" s="12"/>
    </row>
    <row r="259" spans="1:11" ht="15.75" x14ac:dyDescent="0.25">
      <c r="A259" s="65" t="s">
        <v>376</v>
      </c>
      <c r="B259" s="66"/>
      <c r="C259" s="28" t="s">
        <v>389</v>
      </c>
      <c r="D259" s="12">
        <v>5350.8</v>
      </c>
      <c r="E259" s="12">
        <v>10190.9</v>
      </c>
      <c r="F259" s="12">
        <v>7006.7</v>
      </c>
      <c r="G259" s="12">
        <v>9400.7000000000007</v>
      </c>
      <c r="H259" s="12"/>
      <c r="I259" s="12"/>
      <c r="J259" s="12"/>
      <c r="K259" s="12"/>
    </row>
    <row r="260" spans="1:11" ht="15.75" x14ac:dyDescent="0.25">
      <c r="A260" s="67" t="s">
        <v>390</v>
      </c>
      <c r="B260" s="68"/>
      <c r="C260" s="26">
        <v>73</v>
      </c>
      <c r="D260" s="26">
        <f>SUM(D261:D263)</f>
        <v>0</v>
      </c>
      <c r="E260" s="26">
        <f t="shared" ref="E260:K260" si="35">SUM(E261:E263)</f>
        <v>0</v>
      </c>
      <c r="F260" s="26">
        <f t="shared" si="35"/>
        <v>0</v>
      </c>
      <c r="G260" s="26">
        <f t="shared" si="35"/>
        <v>0</v>
      </c>
      <c r="H260" s="26">
        <f t="shared" si="35"/>
        <v>0</v>
      </c>
      <c r="I260" s="26">
        <f t="shared" si="35"/>
        <v>0</v>
      </c>
      <c r="J260" s="26">
        <f t="shared" si="35"/>
        <v>0</v>
      </c>
      <c r="K260" s="26">
        <f t="shared" si="35"/>
        <v>0</v>
      </c>
    </row>
    <row r="261" spans="1:11" ht="15.75" x14ac:dyDescent="0.25">
      <c r="A261" s="65" t="s">
        <v>372</v>
      </c>
      <c r="B261" s="66"/>
      <c r="C261" s="28" t="s">
        <v>391</v>
      </c>
      <c r="D261" s="12"/>
      <c r="E261" s="12"/>
      <c r="F261" s="12"/>
      <c r="G261" s="12"/>
      <c r="H261" s="12"/>
      <c r="I261" s="12"/>
      <c r="J261" s="12"/>
      <c r="K261" s="12"/>
    </row>
    <row r="262" spans="1:11" ht="15.75" x14ac:dyDescent="0.25">
      <c r="A262" s="65" t="s">
        <v>374</v>
      </c>
      <c r="B262" s="66"/>
      <c r="C262" s="28" t="s">
        <v>392</v>
      </c>
      <c r="D262" s="12"/>
      <c r="E262" s="12"/>
      <c r="F262" s="12"/>
      <c r="G262" s="12"/>
      <c r="H262" s="12"/>
      <c r="I262" s="12"/>
      <c r="J262" s="12"/>
      <c r="K262" s="12"/>
    </row>
    <row r="263" spans="1:11" ht="15.75" x14ac:dyDescent="0.25">
      <c r="A263" s="65" t="s">
        <v>376</v>
      </c>
      <c r="B263" s="66"/>
      <c r="C263" s="28" t="s">
        <v>393</v>
      </c>
      <c r="D263" s="12"/>
      <c r="E263" s="12"/>
      <c r="F263" s="12"/>
      <c r="G263" s="12"/>
      <c r="H263" s="12"/>
      <c r="I263" s="12"/>
      <c r="J263" s="12"/>
      <c r="K263" s="12"/>
    </row>
    <row r="264" spans="1:11" ht="15.75" x14ac:dyDescent="0.25">
      <c r="A264" s="29"/>
      <c r="B264" s="29"/>
      <c r="C264" s="30"/>
      <c r="D264" s="31"/>
      <c r="E264" s="31"/>
      <c r="F264" s="31"/>
      <c r="G264" s="31"/>
      <c r="H264" s="31"/>
      <c r="I264" s="31"/>
      <c r="J264" s="31"/>
      <c r="K264" s="31"/>
    </row>
    <row r="266" spans="1:11" s="1" customFormat="1" ht="15.75" x14ac:dyDescent="0.25">
      <c r="A266" s="1" t="s">
        <v>394</v>
      </c>
      <c r="C266" s="51" t="s">
        <v>395</v>
      </c>
      <c r="F266" s="51" t="s">
        <v>414</v>
      </c>
    </row>
    <row r="267" spans="1:11" s="1" customFormat="1" ht="15.75" x14ac:dyDescent="0.25">
      <c r="A267" s="51" t="s">
        <v>396</v>
      </c>
      <c r="C267" s="51" t="s">
        <v>397</v>
      </c>
      <c r="F267" s="51" t="s">
        <v>398</v>
      </c>
    </row>
    <row r="268" spans="1:11" s="1" customFormat="1" ht="15.75" x14ac:dyDescent="0.25">
      <c r="A268" s="51"/>
      <c r="C268" s="51"/>
      <c r="F268" s="51"/>
    </row>
    <row r="269" spans="1:11" s="1" customFormat="1" ht="15.75" x14ac:dyDescent="0.25">
      <c r="A269" s="51"/>
      <c r="C269" s="51"/>
      <c r="F269" s="51"/>
    </row>
    <row r="270" spans="1:11" s="52" customFormat="1" ht="18.75" x14ac:dyDescent="0.3"/>
  </sheetData>
  <mergeCells count="269">
    <mergeCell ref="F7:K7"/>
    <mergeCell ref="F9:K9"/>
    <mergeCell ref="B11:E11"/>
    <mergeCell ref="G11:K11"/>
    <mergeCell ref="B12:E12"/>
    <mergeCell ref="G12:K12"/>
    <mergeCell ref="F1:K1"/>
    <mergeCell ref="F2:K2"/>
    <mergeCell ref="F3:K3"/>
    <mergeCell ref="B4:E4"/>
    <mergeCell ref="F4:K4"/>
    <mergeCell ref="F6:I6"/>
    <mergeCell ref="B17:E17"/>
    <mergeCell ref="B18:E18"/>
    <mergeCell ref="A20:K20"/>
    <mergeCell ref="A21:K21"/>
    <mergeCell ref="A22:K22"/>
    <mergeCell ref="A23:I23"/>
    <mergeCell ref="B13:E13"/>
    <mergeCell ref="G13:K13"/>
    <mergeCell ref="B14:E14"/>
    <mergeCell ref="G14:K14"/>
    <mergeCell ref="B15:E15"/>
    <mergeCell ref="B16:E16"/>
    <mergeCell ref="A31:B31"/>
    <mergeCell ref="A32:B32"/>
    <mergeCell ref="A33:B33"/>
    <mergeCell ref="A34:B34"/>
    <mergeCell ref="A35:B35"/>
    <mergeCell ref="A36:B36"/>
    <mergeCell ref="H24:K24"/>
    <mergeCell ref="A26:K26"/>
    <mergeCell ref="A27:B27"/>
    <mergeCell ref="A28:B28"/>
    <mergeCell ref="A29:B29"/>
    <mergeCell ref="A30:B30"/>
    <mergeCell ref="A24:B25"/>
    <mergeCell ref="C24:C25"/>
    <mergeCell ref="D24:D25"/>
    <mergeCell ref="E24:E25"/>
    <mergeCell ref="F24:F25"/>
    <mergeCell ref="G24:G25"/>
    <mergeCell ref="A43:B43"/>
    <mergeCell ref="A44:B44"/>
    <mergeCell ref="A45:B45"/>
    <mergeCell ref="A46:B46"/>
    <mergeCell ref="A47:B47"/>
    <mergeCell ref="A48:B48"/>
    <mergeCell ref="A37:B37"/>
    <mergeCell ref="A38:B38"/>
    <mergeCell ref="A39:B39"/>
    <mergeCell ref="A40:B40"/>
    <mergeCell ref="A41:B41"/>
    <mergeCell ref="A42:B42"/>
    <mergeCell ref="A55:B55"/>
    <mergeCell ref="A56:B56"/>
    <mergeCell ref="A57:B57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67:B67"/>
    <mergeCell ref="A68:B68"/>
    <mergeCell ref="A69:B69"/>
    <mergeCell ref="A70:B70"/>
    <mergeCell ref="A71:B71"/>
    <mergeCell ref="A72:B72"/>
    <mergeCell ref="A61:B61"/>
    <mergeCell ref="A62:B62"/>
    <mergeCell ref="A63:B63"/>
    <mergeCell ref="A64:B64"/>
    <mergeCell ref="A65:B65"/>
    <mergeCell ref="A66:B66"/>
    <mergeCell ref="A79:B79"/>
    <mergeCell ref="A80:B80"/>
    <mergeCell ref="A81:B81"/>
    <mergeCell ref="A82:B82"/>
    <mergeCell ref="A83:B83"/>
    <mergeCell ref="A84:B84"/>
    <mergeCell ref="A73:B73"/>
    <mergeCell ref="A74:B74"/>
    <mergeCell ref="A75:B75"/>
    <mergeCell ref="A76:B76"/>
    <mergeCell ref="A77:B77"/>
    <mergeCell ref="A78:B78"/>
    <mergeCell ref="A91:B91"/>
    <mergeCell ref="A92:B92"/>
    <mergeCell ref="A93:B93"/>
    <mergeCell ref="A94:B94"/>
    <mergeCell ref="A95:B95"/>
    <mergeCell ref="A96:B96"/>
    <mergeCell ref="A85:B85"/>
    <mergeCell ref="A86:B86"/>
    <mergeCell ref="A87:B87"/>
    <mergeCell ref="A88:B88"/>
    <mergeCell ref="A89:B89"/>
    <mergeCell ref="A90:B90"/>
    <mergeCell ref="A103:B103"/>
    <mergeCell ref="A104:B104"/>
    <mergeCell ref="A105:B105"/>
    <mergeCell ref="A106:B106"/>
    <mergeCell ref="A107:B107"/>
    <mergeCell ref="A108:B108"/>
    <mergeCell ref="A97:B97"/>
    <mergeCell ref="A98:B98"/>
    <mergeCell ref="A99:B99"/>
    <mergeCell ref="A100:B100"/>
    <mergeCell ref="A101:B101"/>
    <mergeCell ref="A102:B102"/>
    <mergeCell ref="A115:B115"/>
    <mergeCell ref="A116:B116"/>
    <mergeCell ref="A117:B117"/>
    <mergeCell ref="A118:B118"/>
    <mergeCell ref="A119:B119"/>
    <mergeCell ref="A120:B120"/>
    <mergeCell ref="A109:B109"/>
    <mergeCell ref="A110:B110"/>
    <mergeCell ref="A111:B111"/>
    <mergeCell ref="A112:B112"/>
    <mergeCell ref="A113:B113"/>
    <mergeCell ref="A114:B114"/>
    <mergeCell ref="A127:B127"/>
    <mergeCell ref="A128:B128"/>
    <mergeCell ref="A129:B129"/>
    <mergeCell ref="A130:B130"/>
    <mergeCell ref="A131:B131"/>
    <mergeCell ref="A132:B132"/>
    <mergeCell ref="A121:B121"/>
    <mergeCell ref="A122:B122"/>
    <mergeCell ref="A123:B123"/>
    <mergeCell ref="A124:B124"/>
    <mergeCell ref="A125:B125"/>
    <mergeCell ref="A126:B126"/>
    <mergeCell ref="A139:B139"/>
    <mergeCell ref="A140:B140"/>
    <mergeCell ref="A141:B141"/>
    <mergeCell ref="A142:B142"/>
    <mergeCell ref="A143:B143"/>
    <mergeCell ref="A144:K144"/>
    <mergeCell ref="A133:B133"/>
    <mergeCell ref="A134:K134"/>
    <mergeCell ref="A135:B135"/>
    <mergeCell ref="A136:B136"/>
    <mergeCell ref="A137:B137"/>
    <mergeCell ref="A138:B138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63:B163"/>
    <mergeCell ref="A164:B164"/>
    <mergeCell ref="A165:B165"/>
    <mergeCell ref="A166:B166"/>
    <mergeCell ref="A167:K167"/>
    <mergeCell ref="A168:B168"/>
    <mergeCell ref="A157:B157"/>
    <mergeCell ref="A158:B158"/>
    <mergeCell ref="A159:B159"/>
    <mergeCell ref="A160:B160"/>
    <mergeCell ref="A161:B161"/>
    <mergeCell ref="A162:B162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87:B187"/>
    <mergeCell ref="A188:B188"/>
    <mergeCell ref="A189:B189"/>
    <mergeCell ref="A190:K190"/>
    <mergeCell ref="A191:B191"/>
    <mergeCell ref="A192:B192"/>
    <mergeCell ref="A181:K181"/>
    <mergeCell ref="A182:B182"/>
    <mergeCell ref="A183:B183"/>
    <mergeCell ref="A184:B184"/>
    <mergeCell ref="A185:B185"/>
    <mergeCell ref="A186:B186"/>
    <mergeCell ref="A199:B199"/>
    <mergeCell ref="A200:B200"/>
    <mergeCell ref="A201:B201"/>
    <mergeCell ref="A202:B202"/>
    <mergeCell ref="A203:B203"/>
    <mergeCell ref="A204:K204"/>
    <mergeCell ref="A193:B193"/>
    <mergeCell ref="A194:B194"/>
    <mergeCell ref="A195:B195"/>
    <mergeCell ref="A196:B196"/>
    <mergeCell ref="A197:B197"/>
    <mergeCell ref="A198:B198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209:B209"/>
    <mergeCell ref="A210:B210"/>
    <mergeCell ref="A223:B223"/>
    <mergeCell ref="A224:B224"/>
    <mergeCell ref="A225:B225"/>
    <mergeCell ref="A226:B226"/>
    <mergeCell ref="A227:B227"/>
    <mergeCell ref="A228:B228"/>
    <mergeCell ref="A217:B217"/>
    <mergeCell ref="A218:B218"/>
    <mergeCell ref="A219:K219"/>
    <mergeCell ref="A220:B220"/>
    <mergeCell ref="A221:B221"/>
    <mergeCell ref="A222:B222"/>
    <mergeCell ref="A235:B235"/>
    <mergeCell ref="A236:B236"/>
    <mergeCell ref="A237:B237"/>
    <mergeCell ref="A238:K238"/>
    <mergeCell ref="A239:B239"/>
    <mergeCell ref="A240:B240"/>
    <mergeCell ref="A229:B229"/>
    <mergeCell ref="A230:B230"/>
    <mergeCell ref="A231:B231"/>
    <mergeCell ref="A232:B232"/>
    <mergeCell ref="A233:B233"/>
    <mergeCell ref="A234:B234"/>
    <mergeCell ref="A247:B247"/>
    <mergeCell ref="A248:B248"/>
    <mergeCell ref="A249:B249"/>
    <mergeCell ref="A250:B250"/>
    <mergeCell ref="A251:B251"/>
    <mergeCell ref="A252:B252"/>
    <mergeCell ref="A241:B241"/>
    <mergeCell ref="A242:B242"/>
    <mergeCell ref="A243:K243"/>
    <mergeCell ref="A244:B244"/>
    <mergeCell ref="A245:B245"/>
    <mergeCell ref="A246:B246"/>
    <mergeCell ref="A259:B259"/>
    <mergeCell ref="A260:B260"/>
    <mergeCell ref="A261:B261"/>
    <mergeCell ref="A262:B262"/>
    <mergeCell ref="A263:B263"/>
    <mergeCell ref="A253:B253"/>
    <mergeCell ref="A254:B254"/>
    <mergeCell ref="A255:B255"/>
    <mergeCell ref="A256:B256"/>
    <mergeCell ref="A257:B257"/>
    <mergeCell ref="A258:B258"/>
  </mergeCells>
  <pageMargins left="1.1811023622047245" right="0.39370078740157483" top="0.78740157480314965" bottom="0.78740157480314965" header="0.31496062992125984" footer="0.31496062992125984"/>
  <pageSetup paperSize="9" scale="7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0"/>
  <sheetViews>
    <sheetView topLeftCell="A19" workbookViewId="0">
      <selection activeCell="D184" sqref="D184"/>
    </sheetView>
  </sheetViews>
  <sheetFormatPr defaultRowHeight="15" x14ac:dyDescent="0.25"/>
  <cols>
    <col min="1" max="1" width="29.7109375" customWidth="1"/>
    <col min="2" max="2" width="33.5703125" customWidth="1"/>
    <col min="3" max="3" width="12" customWidth="1"/>
    <col min="4" max="4" width="11.140625" customWidth="1"/>
    <col min="5" max="5" width="11.5703125" customWidth="1"/>
    <col min="6" max="6" width="9.28515625" bestFit="1" customWidth="1"/>
    <col min="7" max="7" width="11.42578125" customWidth="1"/>
  </cols>
  <sheetData>
    <row r="1" spans="1:7" ht="15.75" x14ac:dyDescent="0.25">
      <c r="C1" s="49"/>
      <c r="D1" s="49"/>
      <c r="E1" s="49"/>
      <c r="F1" s="49"/>
      <c r="G1" s="38" t="s">
        <v>399</v>
      </c>
    </row>
    <row r="2" spans="1:7" ht="15.75" x14ac:dyDescent="0.25">
      <c r="C2" s="85" t="s">
        <v>1</v>
      </c>
      <c r="D2" s="85"/>
      <c r="E2" s="85"/>
      <c r="F2" s="85"/>
      <c r="G2" s="85"/>
    </row>
    <row r="3" spans="1:7" ht="15.75" x14ac:dyDescent="0.25">
      <c r="C3" s="85" t="s">
        <v>2</v>
      </c>
      <c r="D3" s="85"/>
      <c r="E3" s="85"/>
      <c r="F3" s="85"/>
      <c r="G3" s="85"/>
    </row>
    <row r="4" spans="1:7" ht="18.75" x14ac:dyDescent="0.25">
      <c r="B4" s="40"/>
      <c r="C4" s="87" t="s">
        <v>3</v>
      </c>
      <c r="D4" s="87"/>
      <c r="E4" s="87"/>
      <c r="F4" s="87"/>
      <c r="G4" s="87"/>
    </row>
    <row r="5" spans="1:7" ht="18" x14ac:dyDescent="0.3">
      <c r="B5" s="2"/>
      <c r="C5" s="50"/>
      <c r="D5" s="50"/>
      <c r="E5" s="50"/>
      <c r="F5" s="37"/>
      <c r="G5" s="37"/>
    </row>
    <row r="6" spans="1:7" ht="18.75" x14ac:dyDescent="0.25">
      <c r="B6" s="2"/>
      <c r="C6" s="41" t="s">
        <v>4</v>
      </c>
      <c r="D6" s="39"/>
      <c r="E6" s="39"/>
      <c r="F6" s="41"/>
      <c r="G6" s="41"/>
    </row>
    <row r="7" spans="1:7" ht="18.75" x14ac:dyDescent="0.25">
      <c r="B7" s="2"/>
      <c r="C7" s="82" t="s">
        <v>5</v>
      </c>
      <c r="D7" s="82"/>
      <c r="E7" s="82"/>
      <c r="F7" s="82"/>
      <c r="G7" s="82"/>
    </row>
    <row r="8" spans="1:7" ht="18" x14ac:dyDescent="0.3">
      <c r="B8" s="2"/>
      <c r="C8" s="39"/>
      <c r="D8" s="39"/>
      <c r="E8" s="39"/>
      <c r="F8" s="37"/>
      <c r="G8" s="37"/>
    </row>
    <row r="9" spans="1:7" ht="18" x14ac:dyDescent="0.3">
      <c r="B9" s="2"/>
    </row>
    <row r="10" spans="1:7" ht="18" x14ac:dyDescent="0.3">
      <c r="B10" s="2"/>
      <c r="C10" s="2"/>
      <c r="D10" s="2"/>
      <c r="E10" s="2"/>
      <c r="F10" s="4"/>
      <c r="G10" s="4"/>
    </row>
    <row r="11" spans="1:7" ht="18.75" x14ac:dyDescent="0.25">
      <c r="A11" s="5" t="s">
        <v>6</v>
      </c>
      <c r="B11" s="89" t="s">
        <v>409</v>
      </c>
      <c r="C11" s="89"/>
      <c r="D11" s="6" t="s">
        <v>7</v>
      </c>
      <c r="E11" s="89">
        <v>30530447</v>
      </c>
      <c r="F11" s="89"/>
      <c r="G11" s="89"/>
    </row>
    <row r="12" spans="1:7" ht="18.75" x14ac:dyDescent="0.25">
      <c r="A12" s="5" t="s">
        <v>8</v>
      </c>
      <c r="B12" s="89" t="s">
        <v>421</v>
      </c>
      <c r="C12" s="89"/>
      <c r="D12" s="6" t="s">
        <v>9</v>
      </c>
      <c r="E12" s="89">
        <v>3210800000</v>
      </c>
      <c r="F12" s="89"/>
      <c r="G12" s="89"/>
    </row>
    <row r="13" spans="1:7" ht="31.5" x14ac:dyDescent="0.25">
      <c r="A13" s="5" t="s">
        <v>10</v>
      </c>
      <c r="B13" s="89" t="s">
        <v>415</v>
      </c>
      <c r="C13" s="89"/>
      <c r="D13" s="6" t="s">
        <v>11</v>
      </c>
      <c r="E13" s="89">
        <v>150</v>
      </c>
      <c r="F13" s="89"/>
      <c r="G13" s="89"/>
    </row>
    <row r="14" spans="1:7" ht="18.75" x14ac:dyDescent="0.25">
      <c r="A14" s="5" t="s">
        <v>12</v>
      </c>
      <c r="B14" s="89" t="s">
        <v>422</v>
      </c>
      <c r="C14" s="89"/>
      <c r="D14" s="6" t="s">
        <v>13</v>
      </c>
      <c r="E14" s="89">
        <v>56.29</v>
      </c>
      <c r="F14" s="89"/>
      <c r="G14" s="89"/>
    </row>
    <row r="15" spans="1:7" ht="31.5" x14ac:dyDescent="0.25">
      <c r="A15" s="5" t="s">
        <v>14</v>
      </c>
      <c r="B15" s="89"/>
      <c r="C15" s="89"/>
      <c r="D15" s="42"/>
      <c r="E15" s="42"/>
      <c r="F15" s="42"/>
      <c r="G15" s="42"/>
    </row>
    <row r="16" spans="1:7" ht="31.5" x14ac:dyDescent="0.25">
      <c r="A16" s="5" t="s">
        <v>15</v>
      </c>
      <c r="B16" s="89">
        <v>69</v>
      </c>
      <c r="C16" s="89"/>
      <c r="D16" s="42"/>
      <c r="E16" s="42"/>
      <c r="F16" s="42"/>
      <c r="G16" s="42"/>
    </row>
    <row r="17" spans="1:7" ht="31.5" x14ac:dyDescent="0.25">
      <c r="A17" s="5" t="s">
        <v>16</v>
      </c>
      <c r="B17" s="89" t="s">
        <v>423</v>
      </c>
      <c r="C17" s="89"/>
      <c r="D17" s="42"/>
      <c r="E17" s="42"/>
      <c r="F17" s="42"/>
      <c r="G17" s="42"/>
    </row>
    <row r="18" spans="1:7" ht="18.75" x14ac:dyDescent="0.25">
      <c r="A18" s="5" t="s">
        <v>17</v>
      </c>
      <c r="B18" s="89" t="s">
        <v>424</v>
      </c>
      <c r="C18" s="89"/>
      <c r="D18" s="42"/>
      <c r="E18" s="42"/>
      <c r="F18" s="42"/>
      <c r="G18" s="42"/>
    </row>
    <row r="19" spans="1:7" ht="14.45" x14ac:dyDescent="0.3">
      <c r="A19" s="42"/>
      <c r="B19" s="90"/>
      <c r="C19" s="90"/>
      <c r="D19" s="90"/>
      <c r="E19" s="90"/>
      <c r="F19" s="90"/>
      <c r="G19" s="90"/>
    </row>
    <row r="20" spans="1:7" x14ac:dyDescent="0.25">
      <c r="A20" s="79" t="s">
        <v>400</v>
      </c>
      <c r="B20" s="79"/>
      <c r="C20" s="79"/>
      <c r="D20" s="79"/>
      <c r="E20" s="79"/>
      <c r="F20" s="79"/>
      <c r="G20" s="79"/>
    </row>
    <row r="21" spans="1:7" x14ac:dyDescent="0.25">
      <c r="A21" s="79" t="s">
        <v>426</v>
      </c>
      <c r="B21" s="79"/>
      <c r="C21" s="79"/>
      <c r="D21" s="79"/>
      <c r="E21" s="79"/>
      <c r="F21" s="79"/>
      <c r="G21" s="79"/>
    </row>
    <row r="22" spans="1:7" ht="15.75" x14ac:dyDescent="0.25">
      <c r="A22" s="80" t="s">
        <v>19</v>
      </c>
      <c r="B22" s="80"/>
      <c r="C22" s="80"/>
      <c r="D22" s="80"/>
      <c r="E22" s="80"/>
      <c r="F22" s="80"/>
      <c r="G22" s="80"/>
    </row>
    <row r="23" spans="1:7" ht="14.45" x14ac:dyDescent="0.3">
      <c r="A23" s="81"/>
      <c r="B23" s="81"/>
      <c r="C23" s="81"/>
      <c r="D23" s="81"/>
      <c r="E23" s="81"/>
      <c r="F23" s="81"/>
      <c r="G23" s="81"/>
    </row>
    <row r="24" spans="1:7" x14ac:dyDescent="0.25">
      <c r="A24" s="78"/>
      <c r="B24" s="78"/>
      <c r="C24" s="78" t="s">
        <v>20</v>
      </c>
      <c r="D24" s="78" t="s">
        <v>401</v>
      </c>
      <c r="E24" s="78" t="s">
        <v>402</v>
      </c>
      <c r="F24" s="78" t="s">
        <v>403</v>
      </c>
      <c r="G24" s="78" t="s">
        <v>404</v>
      </c>
    </row>
    <row r="25" spans="1:7" x14ac:dyDescent="0.25">
      <c r="A25" s="78"/>
      <c r="B25" s="78"/>
      <c r="C25" s="78"/>
      <c r="D25" s="78"/>
      <c r="E25" s="78"/>
      <c r="F25" s="78"/>
      <c r="G25" s="78"/>
    </row>
    <row r="26" spans="1:7" ht="15.75" x14ac:dyDescent="0.25">
      <c r="A26" s="70" t="s">
        <v>26</v>
      </c>
      <c r="B26" s="70"/>
      <c r="C26" s="70"/>
      <c r="D26" s="70"/>
      <c r="E26" s="70"/>
      <c r="F26" s="70"/>
      <c r="G26" s="70"/>
    </row>
    <row r="27" spans="1:7" ht="15.75" x14ac:dyDescent="0.25">
      <c r="A27" s="67" t="s">
        <v>27</v>
      </c>
      <c r="B27" s="67"/>
      <c r="C27" s="34">
        <v>1</v>
      </c>
      <c r="D27" s="33">
        <v>11094</v>
      </c>
      <c r="E27" s="33">
        <v>11252.3</v>
      </c>
      <c r="F27" s="34">
        <f>D27-E27</f>
        <v>-158.29999999999927</v>
      </c>
      <c r="G27" s="43">
        <f>D27/E27-1</f>
        <v>-1.4068234938634738E-2</v>
      </c>
    </row>
    <row r="28" spans="1:7" ht="15.75" x14ac:dyDescent="0.25">
      <c r="A28" s="65" t="s">
        <v>28</v>
      </c>
      <c r="B28" s="65"/>
      <c r="C28" s="33">
        <v>2</v>
      </c>
      <c r="D28" s="33"/>
      <c r="E28" s="33"/>
      <c r="F28" s="33">
        <f t="shared" ref="F28:F91" si="0">D28-E28</f>
        <v>0</v>
      </c>
      <c r="G28" s="44" t="e">
        <f t="shared" ref="G28:G91" si="1">D28/E28-1</f>
        <v>#DIV/0!</v>
      </c>
    </row>
    <row r="29" spans="1:7" ht="15.75" x14ac:dyDescent="0.25">
      <c r="A29" s="65" t="s">
        <v>29</v>
      </c>
      <c r="B29" s="65"/>
      <c r="C29" s="33">
        <v>3</v>
      </c>
      <c r="D29" s="33"/>
      <c r="E29" s="33"/>
      <c r="F29" s="33">
        <f t="shared" si="0"/>
        <v>0</v>
      </c>
      <c r="G29" s="44" t="e">
        <f t="shared" si="1"/>
        <v>#DIV/0!</v>
      </c>
    </row>
    <row r="30" spans="1:7" ht="15.75" x14ac:dyDescent="0.25">
      <c r="A30" s="65" t="s">
        <v>30</v>
      </c>
      <c r="B30" s="65"/>
      <c r="C30" s="33">
        <v>4</v>
      </c>
      <c r="D30" s="33"/>
      <c r="E30" s="33"/>
      <c r="F30" s="33">
        <f t="shared" si="0"/>
        <v>0</v>
      </c>
      <c r="G30" s="44" t="e">
        <f t="shared" si="1"/>
        <v>#DIV/0!</v>
      </c>
    </row>
    <row r="31" spans="1:7" ht="15.75" x14ac:dyDescent="0.25">
      <c r="A31" s="67" t="s">
        <v>31</v>
      </c>
      <c r="B31" s="67"/>
      <c r="C31" s="34">
        <v>5</v>
      </c>
      <c r="D31" s="34">
        <f>D27-D28-D29-D30</f>
        <v>11094</v>
      </c>
      <c r="E31" s="34">
        <f t="shared" ref="E31" si="2">E27-E28-E29-E30</f>
        <v>11252.3</v>
      </c>
      <c r="F31" s="34">
        <f t="shared" si="0"/>
        <v>-158.29999999999927</v>
      </c>
      <c r="G31" s="43">
        <f t="shared" si="1"/>
        <v>-1.4068234938634738E-2</v>
      </c>
    </row>
    <row r="32" spans="1:7" ht="15.75" x14ac:dyDescent="0.25">
      <c r="A32" s="76"/>
      <c r="B32" s="76"/>
      <c r="C32" s="13" t="s">
        <v>32</v>
      </c>
      <c r="D32" s="33"/>
      <c r="E32" s="33"/>
      <c r="F32" s="33">
        <f t="shared" si="0"/>
        <v>0</v>
      </c>
      <c r="G32" s="44" t="e">
        <f t="shared" si="1"/>
        <v>#DIV/0!</v>
      </c>
    </row>
    <row r="33" spans="1:7" ht="15.75" x14ac:dyDescent="0.25">
      <c r="A33" s="76"/>
      <c r="B33" s="76"/>
      <c r="C33" s="13" t="s">
        <v>33</v>
      </c>
      <c r="D33" s="33"/>
      <c r="E33" s="33"/>
      <c r="F33" s="33">
        <f t="shared" si="0"/>
        <v>0</v>
      </c>
      <c r="G33" s="44" t="e">
        <f t="shared" si="1"/>
        <v>#DIV/0!</v>
      </c>
    </row>
    <row r="34" spans="1:7" ht="15.75" x14ac:dyDescent="0.25">
      <c r="A34" s="76"/>
      <c r="B34" s="76"/>
      <c r="C34" s="13" t="s">
        <v>34</v>
      </c>
      <c r="D34" s="33"/>
      <c r="E34" s="33"/>
      <c r="F34" s="33">
        <f t="shared" si="0"/>
        <v>0</v>
      </c>
      <c r="G34" s="44" t="e">
        <f t="shared" si="1"/>
        <v>#DIV/0!</v>
      </c>
    </row>
    <row r="35" spans="1:7" ht="15.75" x14ac:dyDescent="0.25">
      <c r="A35" s="76"/>
      <c r="B35" s="76"/>
      <c r="C35" s="13" t="s">
        <v>35</v>
      </c>
      <c r="D35" s="33"/>
      <c r="E35" s="33"/>
      <c r="F35" s="33">
        <f t="shared" si="0"/>
        <v>0</v>
      </c>
      <c r="G35" s="44" t="e">
        <f t="shared" si="1"/>
        <v>#DIV/0!</v>
      </c>
    </row>
    <row r="36" spans="1:7" ht="15.75" x14ac:dyDescent="0.25">
      <c r="A36" s="76"/>
      <c r="B36" s="76"/>
      <c r="C36" s="13" t="s">
        <v>36</v>
      </c>
      <c r="D36" s="33"/>
      <c r="E36" s="33"/>
      <c r="F36" s="33">
        <f t="shared" si="0"/>
        <v>0</v>
      </c>
      <c r="G36" s="44" t="e">
        <f t="shared" si="1"/>
        <v>#DIV/0!</v>
      </c>
    </row>
    <row r="37" spans="1:7" ht="15.75" x14ac:dyDescent="0.25">
      <c r="A37" s="67" t="s">
        <v>37</v>
      </c>
      <c r="B37" s="67"/>
      <c r="C37" s="34">
        <v>6</v>
      </c>
      <c r="D37" s="34">
        <v>5606.7</v>
      </c>
      <c r="E37" s="34">
        <v>5250.3</v>
      </c>
      <c r="F37" s="34">
        <f t="shared" si="0"/>
        <v>356.39999999999964</v>
      </c>
      <c r="G37" s="43">
        <f t="shared" si="1"/>
        <v>6.7881835323695627E-2</v>
      </c>
    </row>
    <row r="38" spans="1:7" ht="15.75" x14ac:dyDescent="0.25">
      <c r="A38" s="65" t="s">
        <v>38</v>
      </c>
      <c r="B38" s="65"/>
      <c r="C38" s="13" t="s">
        <v>39</v>
      </c>
      <c r="D38" s="33"/>
      <c r="E38" s="33"/>
      <c r="F38" s="33">
        <f t="shared" si="0"/>
        <v>0</v>
      </c>
      <c r="G38" s="44" t="e">
        <f t="shared" si="1"/>
        <v>#DIV/0!</v>
      </c>
    </row>
    <row r="39" spans="1:7" ht="15.75" x14ac:dyDescent="0.25">
      <c r="A39" s="65" t="s">
        <v>40</v>
      </c>
      <c r="B39" s="65"/>
      <c r="C39" s="13" t="s">
        <v>41</v>
      </c>
      <c r="D39" s="33"/>
      <c r="E39" s="33"/>
      <c r="F39" s="33">
        <f t="shared" si="0"/>
        <v>0</v>
      </c>
      <c r="G39" s="44" t="e">
        <f t="shared" si="1"/>
        <v>#DIV/0!</v>
      </c>
    </row>
    <row r="40" spans="1:7" ht="15.75" x14ac:dyDescent="0.25">
      <c r="A40" s="65" t="s">
        <v>42</v>
      </c>
      <c r="B40" s="65"/>
      <c r="C40" s="13" t="s">
        <v>43</v>
      </c>
      <c r="D40" s="33"/>
      <c r="E40" s="33"/>
      <c r="F40" s="33">
        <f t="shared" si="0"/>
        <v>0</v>
      </c>
      <c r="G40" s="44" t="e">
        <f t="shared" si="1"/>
        <v>#DIV/0!</v>
      </c>
    </row>
    <row r="41" spans="1:7" ht="15.75" x14ac:dyDescent="0.25">
      <c r="A41" s="65" t="s">
        <v>44</v>
      </c>
      <c r="B41" s="65"/>
      <c r="C41" s="13" t="s">
        <v>45</v>
      </c>
      <c r="D41" s="33"/>
      <c r="E41" s="33"/>
      <c r="F41" s="33">
        <f t="shared" si="0"/>
        <v>0</v>
      </c>
      <c r="G41" s="44" t="e">
        <f t="shared" si="1"/>
        <v>#DIV/0!</v>
      </c>
    </row>
    <row r="42" spans="1:7" ht="15.75" x14ac:dyDescent="0.25">
      <c r="A42" s="65" t="s">
        <v>46</v>
      </c>
      <c r="B42" s="65"/>
      <c r="C42" s="13" t="s">
        <v>47</v>
      </c>
      <c r="D42" s="33"/>
      <c r="E42" s="33"/>
      <c r="F42" s="33">
        <f t="shared" si="0"/>
        <v>0</v>
      </c>
      <c r="G42" s="44" t="e">
        <f t="shared" si="1"/>
        <v>#DIV/0!</v>
      </c>
    </row>
    <row r="43" spans="1:7" ht="15.75" x14ac:dyDescent="0.25">
      <c r="A43" s="65" t="s">
        <v>48</v>
      </c>
      <c r="B43" s="65"/>
      <c r="C43" s="13" t="s">
        <v>49</v>
      </c>
      <c r="D43" s="33"/>
      <c r="E43" s="33"/>
      <c r="F43" s="33">
        <f t="shared" si="0"/>
        <v>0</v>
      </c>
      <c r="G43" s="44" t="e">
        <f t="shared" si="1"/>
        <v>#DIV/0!</v>
      </c>
    </row>
    <row r="44" spans="1:7" ht="15.75" x14ac:dyDescent="0.25">
      <c r="A44" s="65" t="s">
        <v>50</v>
      </c>
      <c r="B44" s="65"/>
      <c r="C44" s="13" t="s">
        <v>51</v>
      </c>
      <c r="D44" s="33"/>
      <c r="E44" s="33"/>
      <c r="F44" s="33">
        <f t="shared" si="0"/>
        <v>0</v>
      </c>
      <c r="G44" s="44" t="e">
        <f t="shared" si="1"/>
        <v>#DIV/0!</v>
      </c>
    </row>
    <row r="45" spans="1:7" ht="15.75" x14ac:dyDescent="0.25">
      <c r="A45" s="65" t="s">
        <v>52</v>
      </c>
      <c r="B45" s="65"/>
      <c r="C45" s="13" t="s">
        <v>53</v>
      </c>
      <c r="D45" s="33"/>
      <c r="E45" s="33"/>
      <c r="F45" s="33">
        <f t="shared" si="0"/>
        <v>0</v>
      </c>
      <c r="G45" s="44" t="e">
        <f t="shared" si="1"/>
        <v>#DIV/0!</v>
      </c>
    </row>
    <row r="46" spans="1:7" ht="15.75" x14ac:dyDescent="0.25">
      <c r="A46" s="65" t="s">
        <v>54</v>
      </c>
      <c r="B46" s="65"/>
      <c r="C46" s="13" t="s">
        <v>55</v>
      </c>
      <c r="D46" s="33"/>
      <c r="E46" s="33"/>
      <c r="F46" s="33">
        <f t="shared" si="0"/>
        <v>0</v>
      </c>
      <c r="G46" s="44" t="e">
        <f t="shared" si="1"/>
        <v>#DIV/0!</v>
      </c>
    </row>
    <row r="47" spans="1:7" ht="15.75" x14ac:dyDescent="0.25">
      <c r="A47" s="67" t="s">
        <v>56</v>
      </c>
      <c r="B47" s="67"/>
      <c r="C47" s="34">
        <v>7</v>
      </c>
      <c r="D47" s="54">
        <f>D31-D37</f>
        <v>5487.3</v>
      </c>
      <c r="E47" s="54">
        <f t="shared" ref="E47" si="3">E31-E37</f>
        <v>6001.9999999999991</v>
      </c>
      <c r="F47" s="34">
        <f t="shared" si="0"/>
        <v>-514.69999999999891</v>
      </c>
      <c r="G47" s="43">
        <f t="shared" si="1"/>
        <v>-8.5754748417194104E-2</v>
      </c>
    </row>
    <row r="48" spans="1:7" ht="15.75" x14ac:dyDescent="0.25">
      <c r="A48" s="67" t="s">
        <v>57</v>
      </c>
      <c r="B48" s="67"/>
      <c r="C48" s="34">
        <v>8</v>
      </c>
      <c r="D48" s="34">
        <v>1177.8</v>
      </c>
      <c r="E48" s="34">
        <v>1132.5</v>
      </c>
      <c r="F48" s="34">
        <f t="shared" si="0"/>
        <v>45.299999999999955</v>
      </c>
      <c r="G48" s="43">
        <f t="shared" si="1"/>
        <v>4.0000000000000036E-2</v>
      </c>
    </row>
    <row r="49" spans="1:7" ht="15.75" x14ac:dyDescent="0.25">
      <c r="A49" s="65" t="s">
        <v>58</v>
      </c>
      <c r="B49" s="65"/>
      <c r="C49" s="33"/>
      <c r="D49" s="33"/>
      <c r="E49" s="33"/>
      <c r="F49" s="33">
        <f t="shared" si="0"/>
        <v>0</v>
      </c>
      <c r="G49" s="44" t="e">
        <f t="shared" si="1"/>
        <v>#DIV/0!</v>
      </c>
    </row>
    <row r="50" spans="1:7" ht="15.75" x14ac:dyDescent="0.25">
      <c r="A50" s="65" t="s">
        <v>59</v>
      </c>
      <c r="B50" s="65"/>
      <c r="C50" s="13" t="s">
        <v>60</v>
      </c>
      <c r="D50" s="33"/>
      <c r="E50" s="33"/>
      <c r="F50" s="33">
        <f t="shared" si="0"/>
        <v>0</v>
      </c>
      <c r="G50" s="44" t="e">
        <f t="shared" si="1"/>
        <v>#DIV/0!</v>
      </c>
    </row>
    <row r="51" spans="1:7" ht="15.75" x14ac:dyDescent="0.25">
      <c r="A51" s="65" t="s">
        <v>61</v>
      </c>
      <c r="B51" s="65"/>
      <c r="C51" s="13" t="s">
        <v>62</v>
      </c>
      <c r="D51" s="33"/>
      <c r="E51" s="33"/>
      <c r="F51" s="33">
        <f t="shared" si="0"/>
        <v>0</v>
      </c>
      <c r="G51" s="44" t="e">
        <f t="shared" si="1"/>
        <v>#DIV/0!</v>
      </c>
    </row>
    <row r="52" spans="1:7" ht="15.75" x14ac:dyDescent="0.25">
      <c r="A52" s="65" t="s">
        <v>63</v>
      </c>
      <c r="B52" s="65"/>
      <c r="C52" s="13" t="s">
        <v>64</v>
      </c>
      <c r="D52" s="33">
        <v>16</v>
      </c>
      <c r="E52" s="33">
        <v>31.1</v>
      </c>
      <c r="F52" s="33">
        <f t="shared" si="0"/>
        <v>-15.100000000000001</v>
      </c>
      <c r="G52" s="44">
        <f t="shared" si="1"/>
        <v>-0.48553054662379425</v>
      </c>
    </row>
    <row r="53" spans="1:7" ht="15.75" x14ac:dyDescent="0.25">
      <c r="A53" s="65" t="s">
        <v>65</v>
      </c>
      <c r="B53" s="65"/>
      <c r="C53" s="13" t="s">
        <v>66</v>
      </c>
      <c r="D53" s="33"/>
      <c r="E53" s="33"/>
      <c r="F53" s="33">
        <f t="shared" si="0"/>
        <v>0</v>
      </c>
      <c r="G53" s="44" t="e">
        <f t="shared" si="1"/>
        <v>#DIV/0!</v>
      </c>
    </row>
    <row r="54" spans="1:7" ht="15.75" x14ac:dyDescent="0.25">
      <c r="A54" s="65" t="s">
        <v>67</v>
      </c>
      <c r="B54" s="65"/>
      <c r="C54" s="13" t="s">
        <v>68</v>
      </c>
      <c r="D54" s="33"/>
      <c r="E54" s="33"/>
      <c r="F54" s="33">
        <f t="shared" si="0"/>
        <v>0</v>
      </c>
      <c r="G54" s="44" t="e">
        <f t="shared" si="1"/>
        <v>#DIV/0!</v>
      </c>
    </row>
    <row r="55" spans="1:7" ht="15.75" x14ac:dyDescent="0.25">
      <c r="A55" s="65" t="s">
        <v>69</v>
      </c>
      <c r="B55" s="65"/>
      <c r="C55" s="13" t="s">
        <v>70</v>
      </c>
      <c r="D55" s="33"/>
      <c r="E55" s="33"/>
      <c r="F55" s="33">
        <f t="shared" si="0"/>
        <v>0</v>
      </c>
      <c r="G55" s="44" t="e">
        <f t="shared" si="1"/>
        <v>#DIV/0!</v>
      </c>
    </row>
    <row r="56" spans="1:7" ht="15.75" x14ac:dyDescent="0.25">
      <c r="A56" s="65" t="s">
        <v>71</v>
      </c>
      <c r="B56" s="65"/>
      <c r="C56" s="13" t="s">
        <v>72</v>
      </c>
      <c r="D56" s="33"/>
      <c r="E56" s="33"/>
      <c r="F56" s="33">
        <f t="shared" si="0"/>
        <v>0</v>
      </c>
      <c r="G56" s="44" t="e">
        <f t="shared" si="1"/>
        <v>#DIV/0!</v>
      </c>
    </row>
    <row r="57" spans="1:7" ht="15.75" x14ac:dyDescent="0.25">
      <c r="A57" s="65" t="s">
        <v>46</v>
      </c>
      <c r="B57" s="65"/>
      <c r="C57" s="13" t="s">
        <v>73</v>
      </c>
      <c r="D57" s="33">
        <v>619.70000000000005</v>
      </c>
      <c r="E57" s="33">
        <v>756.4</v>
      </c>
      <c r="F57" s="33">
        <f t="shared" si="0"/>
        <v>-136.69999999999993</v>
      </c>
      <c r="G57" s="44">
        <f t="shared" si="1"/>
        <v>-0.18072448439978839</v>
      </c>
    </row>
    <row r="58" spans="1:7" ht="15.75" x14ac:dyDescent="0.25">
      <c r="A58" s="65" t="s">
        <v>48</v>
      </c>
      <c r="B58" s="65"/>
      <c r="C58" s="13" t="s">
        <v>74</v>
      </c>
      <c r="D58" s="33">
        <v>135.5</v>
      </c>
      <c r="E58" s="33">
        <v>166.4</v>
      </c>
      <c r="F58" s="33">
        <f t="shared" si="0"/>
        <v>-30.900000000000006</v>
      </c>
      <c r="G58" s="44">
        <f t="shared" si="1"/>
        <v>-0.18569711538461542</v>
      </c>
    </row>
    <row r="59" spans="1:7" ht="15.75" x14ac:dyDescent="0.25">
      <c r="A59" s="65" t="s">
        <v>75</v>
      </c>
      <c r="B59" s="65"/>
      <c r="C59" s="13" t="s">
        <v>76</v>
      </c>
      <c r="D59" s="33">
        <v>34.1</v>
      </c>
      <c r="E59" s="33">
        <v>20.6</v>
      </c>
      <c r="F59" s="33">
        <f t="shared" si="0"/>
        <v>13.5</v>
      </c>
      <c r="G59" s="44">
        <f t="shared" si="1"/>
        <v>0.65533980582524265</v>
      </c>
    </row>
    <row r="60" spans="1:7" ht="15.75" x14ac:dyDescent="0.25">
      <c r="A60" s="65" t="s">
        <v>77</v>
      </c>
      <c r="B60" s="65"/>
      <c r="C60" s="13" t="s">
        <v>78</v>
      </c>
      <c r="D60" s="33"/>
      <c r="E60" s="33"/>
      <c r="F60" s="33">
        <f t="shared" si="0"/>
        <v>0</v>
      </c>
      <c r="G60" s="44" t="e">
        <f t="shared" si="1"/>
        <v>#DIV/0!</v>
      </c>
    </row>
    <row r="61" spans="1:7" ht="15.75" x14ac:dyDescent="0.25">
      <c r="A61" s="65" t="s">
        <v>79</v>
      </c>
      <c r="B61" s="65"/>
      <c r="C61" s="13" t="s">
        <v>80</v>
      </c>
      <c r="D61" s="33"/>
      <c r="E61" s="33"/>
      <c r="F61" s="33">
        <f t="shared" si="0"/>
        <v>0</v>
      </c>
      <c r="G61" s="44" t="e">
        <f t="shared" si="1"/>
        <v>#DIV/0!</v>
      </c>
    </row>
    <row r="62" spans="1:7" ht="15.75" x14ac:dyDescent="0.25">
      <c r="A62" s="65" t="s">
        <v>81</v>
      </c>
      <c r="B62" s="65"/>
      <c r="C62" s="13" t="s">
        <v>82</v>
      </c>
      <c r="D62" s="33"/>
      <c r="E62" s="33"/>
      <c r="F62" s="33">
        <f t="shared" si="0"/>
        <v>0</v>
      </c>
      <c r="G62" s="44" t="e">
        <f t="shared" si="1"/>
        <v>#DIV/0!</v>
      </c>
    </row>
    <row r="63" spans="1:7" ht="15.75" x14ac:dyDescent="0.25">
      <c r="A63" s="65" t="s">
        <v>83</v>
      </c>
      <c r="B63" s="65"/>
      <c r="C63" s="13" t="s">
        <v>84</v>
      </c>
      <c r="D63" s="33"/>
      <c r="E63" s="33"/>
      <c r="F63" s="33">
        <f t="shared" si="0"/>
        <v>0</v>
      </c>
      <c r="G63" s="44" t="e">
        <f t="shared" si="1"/>
        <v>#DIV/0!</v>
      </c>
    </row>
    <row r="64" spans="1:7" ht="15.75" x14ac:dyDescent="0.25">
      <c r="A64" s="65" t="s">
        <v>85</v>
      </c>
      <c r="B64" s="65"/>
      <c r="C64" s="13" t="s">
        <v>86</v>
      </c>
      <c r="D64" s="33"/>
      <c r="E64" s="33"/>
      <c r="F64" s="33">
        <f t="shared" si="0"/>
        <v>0</v>
      </c>
      <c r="G64" s="44" t="e">
        <f t="shared" si="1"/>
        <v>#DIV/0!</v>
      </c>
    </row>
    <row r="65" spans="1:7" ht="15.75" x14ac:dyDescent="0.25">
      <c r="A65" s="65" t="s">
        <v>87</v>
      </c>
      <c r="B65" s="65"/>
      <c r="C65" s="13" t="s">
        <v>88</v>
      </c>
      <c r="D65" s="33"/>
      <c r="E65" s="33"/>
      <c r="F65" s="33">
        <f t="shared" si="0"/>
        <v>0</v>
      </c>
      <c r="G65" s="44" t="e">
        <f t="shared" si="1"/>
        <v>#DIV/0!</v>
      </c>
    </row>
    <row r="66" spans="1:7" ht="15.75" x14ac:dyDescent="0.25">
      <c r="A66" s="65" t="s">
        <v>89</v>
      </c>
      <c r="B66" s="65"/>
      <c r="C66" s="13" t="s">
        <v>90</v>
      </c>
      <c r="D66" s="33"/>
      <c r="E66" s="33"/>
      <c r="F66" s="33">
        <f t="shared" si="0"/>
        <v>0</v>
      </c>
      <c r="G66" s="44" t="e">
        <f t="shared" si="1"/>
        <v>#DIV/0!</v>
      </c>
    </row>
    <row r="67" spans="1:7" ht="15.75" x14ac:dyDescent="0.25">
      <c r="A67" s="65" t="s">
        <v>91</v>
      </c>
      <c r="B67" s="65"/>
      <c r="C67" s="13" t="s">
        <v>92</v>
      </c>
      <c r="D67" s="33"/>
      <c r="E67" s="33"/>
      <c r="F67" s="33">
        <f t="shared" si="0"/>
        <v>0</v>
      </c>
      <c r="G67" s="44" t="e">
        <f t="shared" si="1"/>
        <v>#DIV/0!</v>
      </c>
    </row>
    <row r="68" spans="1:7" ht="15.75" x14ac:dyDescent="0.25">
      <c r="A68" s="65" t="s">
        <v>93</v>
      </c>
      <c r="B68" s="65"/>
      <c r="C68" s="13" t="s">
        <v>94</v>
      </c>
      <c r="D68" s="33"/>
      <c r="E68" s="33"/>
      <c r="F68" s="33">
        <f t="shared" si="0"/>
        <v>0</v>
      </c>
      <c r="G68" s="44" t="e">
        <f t="shared" si="1"/>
        <v>#DIV/0!</v>
      </c>
    </row>
    <row r="69" spans="1:7" ht="15.75" x14ac:dyDescent="0.25">
      <c r="A69" s="65" t="s">
        <v>40</v>
      </c>
      <c r="B69" s="65"/>
      <c r="C69" s="13" t="s">
        <v>95</v>
      </c>
      <c r="D69" s="33"/>
      <c r="E69" s="33"/>
      <c r="F69" s="33">
        <f t="shared" si="0"/>
        <v>0</v>
      </c>
      <c r="G69" s="44" t="e">
        <f t="shared" si="1"/>
        <v>#DIV/0!</v>
      </c>
    </row>
    <row r="70" spans="1:7" ht="15.75" x14ac:dyDescent="0.25">
      <c r="A70" s="65" t="s">
        <v>42</v>
      </c>
      <c r="B70" s="65"/>
      <c r="C70" s="13" t="s">
        <v>96</v>
      </c>
      <c r="D70" s="33"/>
      <c r="E70" s="33"/>
      <c r="F70" s="33">
        <f t="shared" si="0"/>
        <v>0</v>
      </c>
      <c r="G70" s="44" t="e">
        <f t="shared" si="1"/>
        <v>#DIV/0!</v>
      </c>
    </row>
    <row r="71" spans="1:7" ht="15.75" x14ac:dyDescent="0.25">
      <c r="A71" s="65" t="s">
        <v>44</v>
      </c>
      <c r="B71" s="65"/>
      <c r="C71" s="13" t="s">
        <v>97</v>
      </c>
      <c r="D71" s="33"/>
      <c r="E71" s="33"/>
      <c r="F71" s="33">
        <f t="shared" si="0"/>
        <v>0</v>
      </c>
      <c r="G71" s="44" t="e">
        <f t="shared" si="1"/>
        <v>#DIV/0!</v>
      </c>
    </row>
    <row r="72" spans="1:7" ht="15.75" x14ac:dyDescent="0.25">
      <c r="A72" s="65" t="s">
        <v>98</v>
      </c>
      <c r="B72" s="65"/>
      <c r="C72" s="13" t="s">
        <v>99</v>
      </c>
      <c r="D72" s="33"/>
      <c r="E72" s="33"/>
      <c r="F72" s="33">
        <f t="shared" si="0"/>
        <v>0</v>
      </c>
      <c r="G72" s="44" t="e">
        <f t="shared" si="1"/>
        <v>#DIV/0!</v>
      </c>
    </row>
    <row r="73" spans="1:7" ht="15.75" x14ac:dyDescent="0.25">
      <c r="A73" s="65" t="s">
        <v>100</v>
      </c>
      <c r="B73" s="65"/>
      <c r="C73" s="13" t="s">
        <v>101</v>
      </c>
      <c r="D73" s="33"/>
      <c r="E73" s="33"/>
      <c r="F73" s="33">
        <f t="shared" si="0"/>
        <v>0</v>
      </c>
      <c r="G73" s="44" t="e">
        <f t="shared" si="1"/>
        <v>#DIV/0!</v>
      </c>
    </row>
    <row r="74" spans="1:7" ht="15.75" x14ac:dyDescent="0.25">
      <c r="A74" s="65" t="s">
        <v>102</v>
      </c>
      <c r="B74" s="65"/>
      <c r="C74" s="13" t="s">
        <v>103</v>
      </c>
      <c r="D74" s="33"/>
      <c r="E74" s="33"/>
      <c r="F74" s="33">
        <f t="shared" si="0"/>
        <v>0</v>
      </c>
      <c r="G74" s="44" t="e">
        <f t="shared" si="1"/>
        <v>#DIV/0!</v>
      </c>
    </row>
    <row r="75" spans="1:7" ht="15.75" x14ac:dyDescent="0.25">
      <c r="A75" s="65" t="s">
        <v>104</v>
      </c>
      <c r="B75" s="65"/>
      <c r="C75" s="13" t="s">
        <v>105</v>
      </c>
      <c r="D75" s="33"/>
      <c r="E75" s="33"/>
      <c r="F75" s="33">
        <f t="shared" si="0"/>
        <v>0</v>
      </c>
      <c r="G75" s="44" t="e">
        <f t="shared" si="1"/>
        <v>#DIV/0!</v>
      </c>
    </row>
    <row r="76" spans="1:7" ht="15.75" x14ac:dyDescent="0.25">
      <c r="A76" s="65" t="s">
        <v>106</v>
      </c>
      <c r="B76" s="65"/>
      <c r="C76" s="13" t="s">
        <v>107</v>
      </c>
      <c r="D76" s="33"/>
      <c r="E76" s="33"/>
      <c r="F76" s="33">
        <f t="shared" si="0"/>
        <v>0</v>
      </c>
      <c r="G76" s="44" t="e">
        <f t="shared" si="1"/>
        <v>#DIV/0!</v>
      </c>
    </row>
    <row r="77" spans="1:7" ht="15.75" x14ac:dyDescent="0.25">
      <c r="A77" s="65" t="s">
        <v>108</v>
      </c>
      <c r="B77" s="65"/>
      <c r="C77" s="13" t="s">
        <v>109</v>
      </c>
      <c r="D77" s="33"/>
      <c r="E77" s="33"/>
      <c r="F77" s="33">
        <f t="shared" si="0"/>
        <v>0</v>
      </c>
      <c r="G77" s="44" t="e">
        <f t="shared" si="1"/>
        <v>#DIV/0!</v>
      </c>
    </row>
    <row r="78" spans="1:7" ht="15.75" x14ac:dyDescent="0.25">
      <c r="A78" s="65" t="s">
        <v>419</v>
      </c>
      <c r="B78" s="65"/>
      <c r="C78" s="13" t="s">
        <v>111</v>
      </c>
      <c r="D78" s="33">
        <v>372.5</v>
      </c>
      <c r="E78" s="33">
        <v>158.1</v>
      </c>
      <c r="F78" s="33">
        <f t="shared" si="0"/>
        <v>214.4</v>
      </c>
      <c r="G78" s="44">
        <f t="shared" si="1"/>
        <v>1.3561037318153066</v>
      </c>
    </row>
    <row r="79" spans="1:7" ht="15.75" x14ac:dyDescent="0.25">
      <c r="A79" s="67" t="s">
        <v>112</v>
      </c>
      <c r="B79" s="67"/>
      <c r="C79" s="34">
        <v>9</v>
      </c>
      <c r="D79" s="34">
        <v>4532.7</v>
      </c>
      <c r="E79" s="34">
        <v>4854.8999999999996</v>
      </c>
      <c r="F79" s="34">
        <f t="shared" si="0"/>
        <v>-322.19999999999982</v>
      </c>
      <c r="G79" s="43">
        <f t="shared" si="1"/>
        <v>-6.6365939566211396E-2</v>
      </c>
    </row>
    <row r="80" spans="1:7" ht="15.75" x14ac:dyDescent="0.25">
      <c r="A80" s="65" t="s">
        <v>113</v>
      </c>
      <c r="B80" s="65"/>
      <c r="C80" s="13" t="s">
        <v>114</v>
      </c>
      <c r="D80" s="33">
        <v>115.2</v>
      </c>
      <c r="E80" s="33">
        <v>198.7</v>
      </c>
      <c r="F80" s="33">
        <f t="shared" si="0"/>
        <v>-83.499999999999986</v>
      </c>
      <c r="G80" s="44">
        <f t="shared" si="1"/>
        <v>-0.42023150478107696</v>
      </c>
    </row>
    <row r="81" spans="1:7" ht="15.75" x14ac:dyDescent="0.25">
      <c r="A81" s="65" t="s">
        <v>115</v>
      </c>
      <c r="B81" s="65"/>
      <c r="C81" s="13" t="s">
        <v>116</v>
      </c>
      <c r="D81" s="33"/>
      <c r="E81" s="33"/>
      <c r="F81" s="33">
        <f t="shared" si="0"/>
        <v>0</v>
      </c>
      <c r="G81" s="44" t="e">
        <f t="shared" si="1"/>
        <v>#DIV/0!</v>
      </c>
    </row>
    <row r="82" spans="1:7" ht="15.75" x14ac:dyDescent="0.25">
      <c r="A82" s="65" t="s">
        <v>46</v>
      </c>
      <c r="B82" s="65"/>
      <c r="C82" s="13" t="s">
        <v>117</v>
      </c>
      <c r="D82" s="33">
        <v>2604.6</v>
      </c>
      <c r="E82" s="33">
        <v>3179.5</v>
      </c>
      <c r="F82" s="33">
        <f t="shared" si="0"/>
        <v>-574.90000000000009</v>
      </c>
      <c r="G82" s="44">
        <f t="shared" si="1"/>
        <v>-0.18081459348954243</v>
      </c>
    </row>
    <row r="83" spans="1:7" ht="15.75" x14ac:dyDescent="0.25">
      <c r="A83" s="65" t="s">
        <v>118</v>
      </c>
      <c r="B83" s="65"/>
      <c r="C83" s="13" t="s">
        <v>119</v>
      </c>
      <c r="D83" s="33">
        <v>594.79999999999995</v>
      </c>
      <c r="E83" s="33">
        <v>1294.2</v>
      </c>
      <c r="F83" s="33">
        <f t="shared" si="0"/>
        <v>-699.40000000000009</v>
      </c>
      <c r="G83" s="44">
        <f t="shared" si="1"/>
        <v>-0.540411064750425</v>
      </c>
    </row>
    <row r="84" spans="1:7" ht="15.75" x14ac:dyDescent="0.25">
      <c r="A84" s="65" t="s">
        <v>120</v>
      </c>
      <c r="B84" s="65"/>
      <c r="C84" s="13" t="s">
        <v>121</v>
      </c>
      <c r="D84" s="33">
        <v>16.100000000000001</v>
      </c>
      <c r="E84" s="33">
        <v>24.6</v>
      </c>
      <c r="F84" s="33">
        <f t="shared" si="0"/>
        <v>-8.5</v>
      </c>
      <c r="G84" s="44">
        <f t="shared" si="1"/>
        <v>-0.34552845528455278</v>
      </c>
    </row>
    <row r="85" spans="1:7" ht="15.75" x14ac:dyDescent="0.25">
      <c r="A85" s="65" t="s">
        <v>122</v>
      </c>
      <c r="B85" s="65"/>
      <c r="C85" s="13" t="s">
        <v>123</v>
      </c>
      <c r="D85" s="33"/>
      <c r="E85" s="33"/>
      <c r="F85" s="33">
        <f t="shared" si="0"/>
        <v>0</v>
      </c>
      <c r="G85" s="44" t="e">
        <f t="shared" si="1"/>
        <v>#DIV/0!</v>
      </c>
    </row>
    <row r="86" spans="1:7" ht="15.75" x14ac:dyDescent="0.25">
      <c r="A86" s="65" t="s">
        <v>420</v>
      </c>
      <c r="B86" s="65"/>
      <c r="C86" s="13" t="s">
        <v>125</v>
      </c>
      <c r="D86" s="33">
        <v>1202</v>
      </c>
      <c r="E86" s="33">
        <v>752.7</v>
      </c>
      <c r="F86" s="33">
        <f t="shared" si="0"/>
        <v>449.29999999999995</v>
      </c>
      <c r="G86" s="44">
        <f t="shared" si="1"/>
        <v>0.59691776272087149</v>
      </c>
    </row>
    <row r="87" spans="1:7" ht="15.75" x14ac:dyDescent="0.25">
      <c r="A87" s="67" t="s">
        <v>126</v>
      </c>
      <c r="B87" s="67"/>
      <c r="C87" s="34">
        <v>10</v>
      </c>
      <c r="D87" s="34">
        <f>SUM(D88:D92)</f>
        <v>0</v>
      </c>
      <c r="E87" s="34">
        <f t="shared" ref="E87" si="4">SUM(E88:E92)</f>
        <v>0</v>
      </c>
      <c r="F87" s="34">
        <f t="shared" si="0"/>
        <v>0</v>
      </c>
      <c r="G87" s="43" t="e">
        <f t="shared" si="1"/>
        <v>#DIV/0!</v>
      </c>
    </row>
    <row r="88" spans="1:7" ht="15.75" x14ac:dyDescent="0.25">
      <c r="A88" s="75" t="s">
        <v>127</v>
      </c>
      <c r="B88" s="75"/>
      <c r="C88" s="13" t="s">
        <v>128</v>
      </c>
      <c r="D88" s="33"/>
      <c r="E88" s="33"/>
      <c r="F88" s="33">
        <f t="shared" si="0"/>
        <v>0</v>
      </c>
      <c r="G88" s="44" t="e">
        <f t="shared" si="1"/>
        <v>#DIV/0!</v>
      </c>
    </row>
    <row r="89" spans="1:7" ht="15.75" x14ac:dyDescent="0.25">
      <c r="A89" s="75" t="s">
        <v>129</v>
      </c>
      <c r="B89" s="75"/>
      <c r="C89" s="13" t="s">
        <v>130</v>
      </c>
      <c r="D89" s="33"/>
      <c r="E89" s="33"/>
      <c r="F89" s="33">
        <f t="shared" si="0"/>
        <v>0</v>
      </c>
      <c r="G89" s="44" t="e">
        <f t="shared" si="1"/>
        <v>#DIV/0!</v>
      </c>
    </row>
    <row r="90" spans="1:7" ht="15.75" x14ac:dyDescent="0.25">
      <c r="A90" s="75" t="s">
        <v>131</v>
      </c>
      <c r="B90" s="75"/>
      <c r="C90" s="13" t="s">
        <v>132</v>
      </c>
      <c r="D90" s="33"/>
      <c r="E90" s="33"/>
      <c r="F90" s="33">
        <f t="shared" si="0"/>
        <v>0</v>
      </c>
      <c r="G90" s="44" t="e">
        <f t="shared" si="1"/>
        <v>#DIV/0!</v>
      </c>
    </row>
    <row r="91" spans="1:7" ht="15.75" x14ac:dyDescent="0.25">
      <c r="A91" s="75" t="s">
        <v>133</v>
      </c>
      <c r="B91" s="75"/>
      <c r="C91" s="13" t="s">
        <v>134</v>
      </c>
      <c r="D91" s="33"/>
      <c r="E91" s="33"/>
      <c r="F91" s="33">
        <f t="shared" si="0"/>
        <v>0</v>
      </c>
      <c r="G91" s="44" t="e">
        <f t="shared" si="1"/>
        <v>#DIV/0!</v>
      </c>
    </row>
    <row r="92" spans="1:7" ht="15.75" x14ac:dyDescent="0.25">
      <c r="A92" s="75" t="s">
        <v>135</v>
      </c>
      <c r="B92" s="75"/>
      <c r="C92" s="13" t="s">
        <v>136</v>
      </c>
      <c r="D92" s="33"/>
      <c r="E92" s="33"/>
      <c r="F92" s="33">
        <f t="shared" ref="F92:F155" si="5">D92-E92</f>
        <v>0</v>
      </c>
      <c r="G92" s="44" t="e">
        <f t="shared" ref="G92:G155" si="6">D92/E92-1</f>
        <v>#DIV/0!</v>
      </c>
    </row>
    <row r="93" spans="1:7" ht="15.75" x14ac:dyDescent="0.25">
      <c r="A93" s="74" t="s">
        <v>137</v>
      </c>
      <c r="B93" s="74"/>
      <c r="C93" s="16" t="s">
        <v>138</v>
      </c>
      <c r="D93" s="33"/>
      <c r="E93" s="33"/>
      <c r="F93" s="34">
        <f t="shared" si="5"/>
        <v>0</v>
      </c>
      <c r="G93" s="43" t="e">
        <f t="shared" si="6"/>
        <v>#DIV/0!</v>
      </c>
    </row>
    <row r="94" spans="1:7" ht="15.75" x14ac:dyDescent="0.25">
      <c r="A94" s="75" t="s">
        <v>139</v>
      </c>
      <c r="B94" s="75"/>
      <c r="C94" s="13" t="s">
        <v>140</v>
      </c>
      <c r="D94" s="33"/>
      <c r="E94" s="33"/>
      <c r="F94" s="33">
        <f t="shared" si="5"/>
        <v>0</v>
      </c>
      <c r="G94" s="44" t="e">
        <f t="shared" si="6"/>
        <v>#DIV/0!</v>
      </c>
    </row>
    <row r="95" spans="1:7" ht="15.75" x14ac:dyDescent="0.25">
      <c r="A95" s="74" t="s">
        <v>141</v>
      </c>
      <c r="B95" s="74"/>
      <c r="C95" s="16" t="s">
        <v>142</v>
      </c>
      <c r="D95" s="33"/>
      <c r="E95" s="33"/>
      <c r="F95" s="34">
        <f t="shared" si="5"/>
        <v>0</v>
      </c>
      <c r="G95" s="43" t="e">
        <f t="shared" si="6"/>
        <v>#DIV/0!</v>
      </c>
    </row>
    <row r="96" spans="1:7" ht="15.75" x14ac:dyDescent="0.25">
      <c r="A96" s="75" t="s">
        <v>139</v>
      </c>
      <c r="B96" s="75"/>
      <c r="C96" s="13" t="s">
        <v>143</v>
      </c>
      <c r="D96" s="33"/>
      <c r="E96" s="33"/>
      <c r="F96" s="33">
        <f t="shared" si="5"/>
        <v>0</v>
      </c>
      <c r="G96" s="44" t="e">
        <f t="shared" si="6"/>
        <v>#DIV/0!</v>
      </c>
    </row>
    <row r="97" spans="1:7" ht="15.75" x14ac:dyDescent="0.25">
      <c r="A97" s="67" t="s">
        <v>144</v>
      </c>
      <c r="B97" s="67"/>
      <c r="C97" s="34">
        <v>13</v>
      </c>
      <c r="D97" s="56">
        <v>7.8</v>
      </c>
      <c r="E97" s="34">
        <v>10</v>
      </c>
      <c r="F97" s="34">
        <f t="shared" si="5"/>
        <v>-2.2000000000000002</v>
      </c>
      <c r="G97" s="43">
        <f t="shared" si="6"/>
        <v>-0.21999999999999997</v>
      </c>
    </row>
    <row r="98" spans="1:7" ht="15.75" x14ac:dyDescent="0.25">
      <c r="A98" s="75" t="s">
        <v>145</v>
      </c>
      <c r="B98" s="75"/>
      <c r="C98" s="13" t="s">
        <v>146</v>
      </c>
      <c r="D98" s="33"/>
      <c r="E98" s="33"/>
      <c r="F98" s="33">
        <f t="shared" si="5"/>
        <v>0</v>
      </c>
      <c r="G98" s="44" t="e">
        <f t="shared" si="6"/>
        <v>#DIV/0!</v>
      </c>
    </row>
    <row r="99" spans="1:7" ht="15.75" x14ac:dyDescent="0.25">
      <c r="A99" s="75" t="s">
        <v>147</v>
      </c>
      <c r="B99" s="75"/>
      <c r="C99" s="13" t="s">
        <v>148</v>
      </c>
      <c r="D99" s="33"/>
      <c r="E99" s="33"/>
      <c r="F99" s="33">
        <f t="shared" si="5"/>
        <v>0</v>
      </c>
      <c r="G99" s="44" t="e">
        <f t="shared" si="6"/>
        <v>#DIV/0!</v>
      </c>
    </row>
    <row r="100" spans="1:7" ht="15.75" x14ac:dyDescent="0.25">
      <c r="A100" s="75" t="s">
        <v>149</v>
      </c>
      <c r="B100" s="75"/>
      <c r="C100" s="13" t="s">
        <v>150</v>
      </c>
      <c r="D100" s="33"/>
      <c r="E100" s="33"/>
      <c r="F100" s="33">
        <f t="shared" si="5"/>
        <v>0</v>
      </c>
      <c r="G100" s="44" t="e">
        <f t="shared" si="6"/>
        <v>#DIV/0!</v>
      </c>
    </row>
    <row r="101" spans="1:7" ht="15.75" x14ac:dyDescent="0.25">
      <c r="A101" s="75" t="s">
        <v>151</v>
      </c>
      <c r="B101" s="75"/>
      <c r="C101" s="13" t="s">
        <v>152</v>
      </c>
      <c r="D101" s="33"/>
      <c r="E101" s="33"/>
      <c r="F101" s="33">
        <f t="shared" si="5"/>
        <v>0</v>
      </c>
      <c r="G101" s="44" t="e">
        <f t="shared" si="6"/>
        <v>#DIV/0!</v>
      </c>
    </row>
    <row r="102" spans="1:7" ht="15.75" x14ac:dyDescent="0.25">
      <c r="A102" s="75" t="s">
        <v>153</v>
      </c>
      <c r="B102" s="75"/>
      <c r="C102" s="13" t="s">
        <v>154</v>
      </c>
      <c r="D102" s="33"/>
      <c r="E102" s="33"/>
      <c r="F102" s="33">
        <f t="shared" si="5"/>
        <v>0</v>
      </c>
      <c r="G102" s="44" t="e">
        <f t="shared" si="6"/>
        <v>#DIV/0!</v>
      </c>
    </row>
    <row r="103" spans="1:7" ht="15.75" x14ac:dyDescent="0.25">
      <c r="A103" s="75" t="s">
        <v>155</v>
      </c>
      <c r="B103" s="75"/>
      <c r="C103" s="13" t="s">
        <v>156</v>
      </c>
      <c r="D103" s="33"/>
      <c r="E103" s="33"/>
      <c r="F103" s="33">
        <f t="shared" si="5"/>
        <v>0</v>
      </c>
      <c r="G103" s="44" t="e">
        <f t="shared" si="6"/>
        <v>#DIV/0!</v>
      </c>
    </row>
    <row r="104" spans="1:7" ht="15.75" x14ac:dyDescent="0.25">
      <c r="A104" s="75" t="s">
        <v>157</v>
      </c>
      <c r="B104" s="75"/>
      <c r="C104" s="13" t="s">
        <v>158</v>
      </c>
      <c r="D104" s="33"/>
      <c r="E104" s="33"/>
      <c r="F104" s="33">
        <f t="shared" si="5"/>
        <v>0</v>
      </c>
      <c r="G104" s="44" t="e">
        <f t="shared" si="6"/>
        <v>#DIV/0!</v>
      </c>
    </row>
    <row r="105" spans="1:7" ht="15.75" x14ac:dyDescent="0.25">
      <c r="A105" s="75" t="s">
        <v>159</v>
      </c>
      <c r="B105" s="75"/>
      <c r="C105" s="13" t="s">
        <v>160</v>
      </c>
      <c r="D105" s="33"/>
      <c r="E105" s="33"/>
      <c r="F105" s="33">
        <f t="shared" si="5"/>
        <v>0</v>
      </c>
      <c r="G105" s="44" t="e">
        <f t="shared" si="6"/>
        <v>#DIV/0!</v>
      </c>
    </row>
    <row r="106" spans="1:7" ht="15.75" x14ac:dyDescent="0.25">
      <c r="A106" s="75" t="s">
        <v>161</v>
      </c>
      <c r="B106" s="75"/>
      <c r="C106" s="13" t="s">
        <v>162</v>
      </c>
      <c r="D106" s="33"/>
      <c r="E106" s="33"/>
      <c r="F106" s="33">
        <f t="shared" si="5"/>
        <v>0</v>
      </c>
      <c r="G106" s="44" t="e">
        <f t="shared" si="6"/>
        <v>#DIV/0!</v>
      </c>
    </row>
    <row r="107" spans="1:7" ht="15.75" x14ac:dyDescent="0.25">
      <c r="A107" s="74" t="s">
        <v>163</v>
      </c>
      <c r="B107" s="74"/>
      <c r="C107" s="16" t="s">
        <v>164</v>
      </c>
      <c r="D107" s="14">
        <f>D47+D87+D93+D95-D48-D79-D97</f>
        <v>-230.99999999999983</v>
      </c>
      <c r="E107" s="54">
        <f t="shared" ref="E107" si="7">E47+E87+E93+E95-E48-E79-E97</f>
        <v>4.5999999999994543</v>
      </c>
      <c r="F107" s="34">
        <f t="shared" si="5"/>
        <v>-235.59999999999928</v>
      </c>
      <c r="G107" s="43">
        <f t="shared" si="6"/>
        <v>-51.217391304353747</v>
      </c>
    </row>
    <row r="108" spans="1:7" ht="15.75" x14ac:dyDescent="0.25">
      <c r="A108" s="74" t="s">
        <v>165</v>
      </c>
      <c r="B108" s="74"/>
      <c r="C108" s="16" t="s">
        <v>166</v>
      </c>
      <c r="D108" s="33"/>
      <c r="E108" s="33"/>
      <c r="F108" s="34">
        <f t="shared" si="5"/>
        <v>0</v>
      </c>
      <c r="G108" s="43" t="e">
        <f t="shared" si="6"/>
        <v>#DIV/0!</v>
      </c>
    </row>
    <row r="109" spans="1:7" ht="15.75" x14ac:dyDescent="0.25">
      <c r="A109" s="67" t="s">
        <v>167</v>
      </c>
      <c r="B109" s="67"/>
      <c r="C109" s="34">
        <v>16</v>
      </c>
      <c r="D109" s="33"/>
      <c r="E109" s="33"/>
      <c r="F109" s="34">
        <f t="shared" si="5"/>
        <v>0</v>
      </c>
      <c r="G109" s="43" t="e">
        <f t="shared" si="6"/>
        <v>#DIV/0!</v>
      </c>
    </row>
    <row r="110" spans="1:7" ht="15.75" x14ac:dyDescent="0.25">
      <c r="A110" s="74" t="s">
        <v>168</v>
      </c>
      <c r="B110" s="74"/>
      <c r="C110" s="16" t="s">
        <v>169</v>
      </c>
      <c r="D110" s="33"/>
      <c r="E110" s="33"/>
      <c r="F110" s="34">
        <f t="shared" si="5"/>
        <v>0</v>
      </c>
      <c r="G110" s="43" t="e">
        <f t="shared" si="6"/>
        <v>#DIV/0!</v>
      </c>
    </row>
    <row r="111" spans="1:7" ht="15.75" x14ac:dyDescent="0.25">
      <c r="A111" s="74" t="s">
        <v>170</v>
      </c>
      <c r="B111" s="74"/>
      <c r="C111" s="16" t="s">
        <v>171</v>
      </c>
      <c r="D111" s="33"/>
      <c r="E111" s="33"/>
      <c r="F111" s="34">
        <f t="shared" si="5"/>
        <v>0</v>
      </c>
      <c r="G111" s="43" t="e">
        <f t="shared" si="6"/>
        <v>#DIV/0!</v>
      </c>
    </row>
    <row r="112" spans="1:7" ht="15.75" x14ac:dyDescent="0.25">
      <c r="A112" s="74" t="s">
        <v>172</v>
      </c>
      <c r="B112" s="74"/>
      <c r="C112" s="16" t="s">
        <v>173</v>
      </c>
      <c r="D112" s="34">
        <f>SUM(D113:D115)</f>
        <v>0</v>
      </c>
      <c r="E112" s="34">
        <f t="shared" ref="E112" si="8">SUM(E113:E115)</f>
        <v>0</v>
      </c>
      <c r="F112" s="34">
        <f t="shared" si="5"/>
        <v>0</v>
      </c>
      <c r="G112" s="43" t="e">
        <f t="shared" si="6"/>
        <v>#DIV/0!</v>
      </c>
    </row>
    <row r="113" spans="1:7" ht="15.75" x14ac:dyDescent="0.25">
      <c r="A113" s="75" t="s">
        <v>174</v>
      </c>
      <c r="B113" s="75"/>
      <c r="C113" s="13" t="s">
        <v>175</v>
      </c>
      <c r="D113" s="33"/>
      <c r="E113" s="33"/>
      <c r="F113" s="33">
        <f t="shared" si="5"/>
        <v>0</v>
      </c>
      <c r="G113" s="44" t="e">
        <f t="shared" si="6"/>
        <v>#DIV/0!</v>
      </c>
    </row>
    <row r="114" spans="1:7" ht="15.75" x14ac:dyDescent="0.25">
      <c r="A114" s="75" t="s">
        <v>176</v>
      </c>
      <c r="B114" s="75"/>
      <c r="C114" s="13" t="s">
        <v>177</v>
      </c>
      <c r="D114" s="33"/>
      <c r="E114" s="33"/>
      <c r="F114" s="33">
        <f t="shared" si="5"/>
        <v>0</v>
      </c>
      <c r="G114" s="44" t="e">
        <f t="shared" si="6"/>
        <v>#DIV/0!</v>
      </c>
    </row>
    <row r="115" spans="1:7" ht="15.75" x14ac:dyDescent="0.25">
      <c r="A115" s="75" t="s">
        <v>178</v>
      </c>
      <c r="B115" s="75"/>
      <c r="C115" s="13" t="s">
        <v>179</v>
      </c>
      <c r="D115" s="33"/>
      <c r="E115" s="33"/>
      <c r="F115" s="33">
        <f t="shared" si="5"/>
        <v>0</v>
      </c>
      <c r="G115" s="44" t="e">
        <f t="shared" si="6"/>
        <v>#DIV/0!</v>
      </c>
    </row>
    <row r="116" spans="1:7" ht="15.75" x14ac:dyDescent="0.25">
      <c r="A116" s="74" t="s">
        <v>180</v>
      </c>
      <c r="B116" s="74"/>
      <c r="C116" s="16" t="s">
        <v>181</v>
      </c>
      <c r="D116" s="34">
        <f>SUM(D117:D120)</f>
        <v>0</v>
      </c>
      <c r="E116" s="34">
        <f t="shared" ref="E116" si="9">SUM(E117:E120)</f>
        <v>0</v>
      </c>
      <c r="F116" s="34">
        <f t="shared" si="5"/>
        <v>0</v>
      </c>
      <c r="G116" s="43" t="e">
        <f t="shared" si="6"/>
        <v>#DIV/0!</v>
      </c>
    </row>
    <row r="117" spans="1:7" ht="15.75" x14ac:dyDescent="0.25">
      <c r="A117" s="75" t="s">
        <v>182</v>
      </c>
      <c r="B117" s="75"/>
      <c r="C117" s="13" t="s">
        <v>183</v>
      </c>
      <c r="D117" s="33"/>
      <c r="E117" s="33"/>
      <c r="F117" s="33">
        <f t="shared" si="5"/>
        <v>0</v>
      </c>
      <c r="G117" s="44" t="e">
        <f t="shared" si="6"/>
        <v>#DIV/0!</v>
      </c>
    </row>
    <row r="118" spans="1:7" ht="15.75" x14ac:dyDescent="0.25">
      <c r="A118" s="75" t="s">
        <v>184</v>
      </c>
      <c r="B118" s="75"/>
      <c r="C118" s="13" t="s">
        <v>185</v>
      </c>
      <c r="D118" s="33"/>
      <c r="E118" s="33"/>
      <c r="F118" s="33">
        <f t="shared" si="5"/>
        <v>0</v>
      </c>
      <c r="G118" s="44" t="e">
        <f t="shared" si="6"/>
        <v>#DIV/0!</v>
      </c>
    </row>
    <row r="119" spans="1:7" ht="15.75" x14ac:dyDescent="0.25">
      <c r="A119" s="75" t="s">
        <v>186</v>
      </c>
      <c r="B119" s="75"/>
      <c r="C119" s="13" t="s">
        <v>187</v>
      </c>
      <c r="D119" s="33"/>
      <c r="E119" s="33"/>
      <c r="F119" s="33">
        <f t="shared" si="5"/>
        <v>0</v>
      </c>
      <c r="G119" s="44" t="e">
        <f t="shared" si="6"/>
        <v>#DIV/0!</v>
      </c>
    </row>
    <row r="120" spans="1:7" ht="15.75" x14ac:dyDescent="0.25">
      <c r="A120" s="75" t="s">
        <v>54</v>
      </c>
      <c r="B120" s="75"/>
      <c r="C120" s="13" t="s">
        <v>188</v>
      </c>
      <c r="D120" s="33"/>
      <c r="E120" s="33"/>
      <c r="F120" s="33">
        <f t="shared" si="5"/>
        <v>0</v>
      </c>
      <c r="G120" s="44" t="e">
        <f t="shared" si="6"/>
        <v>#DIV/0!</v>
      </c>
    </row>
    <row r="121" spans="1:7" ht="15.75" x14ac:dyDescent="0.25">
      <c r="A121" s="74" t="s">
        <v>189</v>
      </c>
      <c r="B121" s="74"/>
      <c r="C121" s="16" t="s">
        <v>190</v>
      </c>
      <c r="D121" s="14">
        <f>D107+D108+D110+D112-D109-D111-D116</f>
        <v>-230.99999999999983</v>
      </c>
      <c r="E121" s="54">
        <f t="shared" ref="E121" si="10">E107+E108+E110+E112-E109-E111-E116</f>
        <v>4.5999999999994543</v>
      </c>
      <c r="F121" s="34">
        <f t="shared" si="5"/>
        <v>-235.59999999999928</v>
      </c>
      <c r="G121" s="43">
        <f t="shared" si="6"/>
        <v>-51.217391304353747</v>
      </c>
    </row>
    <row r="122" spans="1:7" ht="15.75" x14ac:dyDescent="0.25">
      <c r="A122" s="74" t="s">
        <v>191</v>
      </c>
      <c r="B122" s="74"/>
      <c r="C122" s="16" t="s">
        <v>192</v>
      </c>
      <c r="D122" s="33"/>
      <c r="E122" s="33">
        <v>0.4</v>
      </c>
      <c r="F122" s="34">
        <f t="shared" si="5"/>
        <v>-0.4</v>
      </c>
      <c r="G122" s="43">
        <f t="shared" si="6"/>
        <v>-1</v>
      </c>
    </row>
    <row r="123" spans="1:7" ht="15.75" x14ac:dyDescent="0.25">
      <c r="A123" s="74" t="s">
        <v>193</v>
      </c>
      <c r="B123" s="74"/>
      <c r="C123" s="16" t="s">
        <v>194</v>
      </c>
      <c r="D123" s="33"/>
      <c r="E123" s="33"/>
      <c r="F123" s="34">
        <f t="shared" si="5"/>
        <v>0</v>
      </c>
      <c r="G123" s="43" t="e">
        <f t="shared" si="6"/>
        <v>#DIV/0!</v>
      </c>
    </row>
    <row r="124" spans="1:7" ht="15.75" x14ac:dyDescent="0.25">
      <c r="A124" s="75" t="s">
        <v>195</v>
      </c>
      <c r="B124" s="75"/>
      <c r="C124" s="13" t="s">
        <v>196</v>
      </c>
      <c r="D124" s="33"/>
      <c r="E124" s="33"/>
      <c r="F124" s="33">
        <f t="shared" si="5"/>
        <v>0</v>
      </c>
      <c r="G124" s="44" t="e">
        <f t="shared" si="6"/>
        <v>#DIV/0!</v>
      </c>
    </row>
    <row r="125" spans="1:7" ht="15.75" x14ac:dyDescent="0.25">
      <c r="A125" s="75" t="s">
        <v>197</v>
      </c>
      <c r="B125" s="75"/>
      <c r="C125" s="13" t="s">
        <v>198</v>
      </c>
      <c r="D125" s="33"/>
      <c r="E125" s="33"/>
      <c r="F125" s="33">
        <f t="shared" si="5"/>
        <v>0</v>
      </c>
      <c r="G125" s="44" t="e">
        <f t="shared" si="6"/>
        <v>#DIV/0!</v>
      </c>
    </row>
    <row r="126" spans="1:7" ht="15.75" x14ac:dyDescent="0.25">
      <c r="A126" s="74" t="s">
        <v>199</v>
      </c>
      <c r="B126" s="74"/>
      <c r="C126" s="16" t="s">
        <v>200</v>
      </c>
      <c r="D126" s="33"/>
      <c r="E126" s="33"/>
      <c r="F126" s="34">
        <f t="shared" si="5"/>
        <v>0</v>
      </c>
      <c r="G126" s="43" t="e">
        <f t="shared" si="6"/>
        <v>#DIV/0!</v>
      </c>
    </row>
    <row r="127" spans="1:7" ht="15.75" x14ac:dyDescent="0.25">
      <c r="A127" s="74" t="s">
        <v>201</v>
      </c>
      <c r="B127" s="74"/>
      <c r="C127" s="16" t="s">
        <v>202</v>
      </c>
      <c r="D127" s="33"/>
      <c r="E127" s="33"/>
      <c r="F127" s="34">
        <f t="shared" si="5"/>
        <v>0</v>
      </c>
      <c r="G127" s="43" t="e">
        <f t="shared" si="6"/>
        <v>#DIV/0!</v>
      </c>
    </row>
    <row r="128" spans="1:7" ht="15.75" x14ac:dyDescent="0.25">
      <c r="A128" s="74" t="s">
        <v>203</v>
      </c>
      <c r="B128" s="74"/>
      <c r="C128" s="16" t="s">
        <v>204</v>
      </c>
      <c r="D128" s="33"/>
      <c r="E128" s="33"/>
      <c r="F128" s="34">
        <f t="shared" si="5"/>
        <v>0</v>
      </c>
      <c r="G128" s="43" t="e">
        <f t="shared" si="6"/>
        <v>#DIV/0!</v>
      </c>
    </row>
    <row r="129" spans="1:7" ht="15.75" x14ac:dyDescent="0.25">
      <c r="A129" s="74" t="s">
        <v>205</v>
      </c>
      <c r="B129" s="74"/>
      <c r="C129" s="16" t="s">
        <v>206</v>
      </c>
      <c r="D129" s="14">
        <f>D121+D124+D126-D122-D125-D127-D128</f>
        <v>-230.99999999999983</v>
      </c>
      <c r="E129" s="54">
        <f>E121+E124+E126-E122-E125-E127-E128</f>
        <v>4.1999999999994539</v>
      </c>
      <c r="F129" s="34">
        <f t="shared" si="5"/>
        <v>-235.19999999999928</v>
      </c>
      <c r="G129" s="43">
        <f t="shared" si="6"/>
        <v>-56.000000000007113</v>
      </c>
    </row>
    <row r="130" spans="1:7" ht="15.75" x14ac:dyDescent="0.25">
      <c r="A130" s="75" t="s">
        <v>207</v>
      </c>
      <c r="B130" s="75"/>
      <c r="C130" s="13" t="s">
        <v>208</v>
      </c>
      <c r="D130" s="17">
        <f>IF(D129&gt;=0,D129,0)</f>
        <v>0</v>
      </c>
      <c r="E130" s="55">
        <f t="shared" ref="E130" si="11">IF(E129&gt;=0,E129,0)</f>
        <v>4.1999999999994539</v>
      </c>
      <c r="F130" s="33">
        <f t="shared" si="5"/>
        <v>-4.1999999999994539</v>
      </c>
      <c r="G130" s="44">
        <f t="shared" si="6"/>
        <v>-1</v>
      </c>
    </row>
    <row r="131" spans="1:7" ht="15.75" x14ac:dyDescent="0.25">
      <c r="A131" s="75" t="s">
        <v>209</v>
      </c>
      <c r="B131" s="75"/>
      <c r="C131" s="13" t="s">
        <v>210</v>
      </c>
      <c r="D131" s="18">
        <f>IF(D129&lt;0,D129,0)</f>
        <v>-230.99999999999983</v>
      </c>
      <c r="E131" s="18">
        <f t="shared" ref="E131" si="12">IF(E129&lt;0,E129,0)</f>
        <v>0</v>
      </c>
      <c r="F131" s="33">
        <f t="shared" si="5"/>
        <v>-230.99999999999983</v>
      </c>
      <c r="G131" s="44" t="e">
        <f t="shared" si="6"/>
        <v>#DIV/0!</v>
      </c>
    </row>
    <row r="132" spans="1:7" ht="15.75" x14ac:dyDescent="0.25">
      <c r="A132" s="74" t="s">
        <v>211</v>
      </c>
      <c r="B132" s="74"/>
      <c r="C132" s="34">
        <v>28</v>
      </c>
      <c r="D132" s="56">
        <f>D31+D87+D93+D95+D108+D110+D112+D124+D126</f>
        <v>11094</v>
      </c>
      <c r="E132" s="34">
        <f>E31+E87+E93+E95+E108+E110+E112+E124+E126</f>
        <v>11252.3</v>
      </c>
      <c r="F132" s="34">
        <f t="shared" si="5"/>
        <v>-158.29999999999927</v>
      </c>
      <c r="G132" s="43">
        <f t="shared" si="6"/>
        <v>-1.4068234938634738E-2</v>
      </c>
    </row>
    <row r="133" spans="1:7" ht="15.75" x14ac:dyDescent="0.25">
      <c r="A133" s="74" t="s">
        <v>212</v>
      </c>
      <c r="B133" s="74"/>
      <c r="C133" s="34">
        <v>29</v>
      </c>
      <c r="D133" s="56">
        <f>D37+D48+D79+D97+D109+D111+D116+D122+D125+D127+D128</f>
        <v>11325</v>
      </c>
      <c r="E133" s="34">
        <f>E37+E48+E79+E97+E109+E111+E116+E122+E125+E127+E128</f>
        <v>11248.1</v>
      </c>
      <c r="F133" s="34">
        <f t="shared" si="5"/>
        <v>76.899999999999636</v>
      </c>
      <c r="G133" s="43">
        <f t="shared" si="6"/>
        <v>6.8367101999449176E-3</v>
      </c>
    </row>
    <row r="134" spans="1:7" ht="15.75" x14ac:dyDescent="0.25">
      <c r="A134" s="69" t="s">
        <v>213</v>
      </c>
      <c r="B134" s="70"/>
      <c r="C134" s="70"/>
      <c r="D134" s="70"/>
      <c r="E134" s="70"/>
      <c r="F134" s="70"/>
      <c r="G134" s="71"/>
    </row>
    <row r="135" spans="1:7" ht="15.75" x14ac:dyDescent="0.25">
      <c r="A135" s="67" t="s">
        <v>214</v>
      </c>
      <c r="B135" s="67"/>
      <c r="C135" s="34">
        <v>30</v>
      </c>
      <c r="D135" s="33"/>
      <c r="E135" s="33">
        <v>1</v>
      </c>
      <c r="F135" s="34">
        <f t="shared" si="5"/>
        <v>-1</v>
      </c>
      <c r="G135" s="43">
        <f t="shared" si="6"/>
        <v>-1</v>
      </c>
    </row>
    <row r="136" spans="1:7" ht="15.75" x14ac:dyDescent="0.25">
      <c r="A136" s="65" t="s">
        <v>215</v>
      </c>
      <c r="B136" s="65"/>
      <c r="C136" s="13" t="s">
        <v>216</v>
      </c>
      <c r="D136" s="33"/>
      <c r="E136" s="33">
        <v>1</v>
      </c>
      <c r="F136" s="33">
        <f t="shared" si="5"/>
        <v>-1</v>
      </c>
      <c r="G136" s="44">
        <f t="shared" si="6"/>
        <v>-1</v>
      </c>
    </row>
    <row r="137" spans="1:7" ht="15.75" x14ac:dyDescent="0.25">
      <c r="A137" s="67" t="s">
        <v>217</v>
      </c>
      <c r="B137" s="67"/>
      <c r="C137" s="34">
        <v>31</v>
      </c>
      <c r="D137" s="14"/>
      <c r="E137" s="54">
        <v>0.9</v>
      </c>
      <c r="F137" s="34">
        <f t="shared" si="5"/>
        <v>-0.9</v>
      </c>
      <c r="G137" s="43">
        <f t="shared" si="6"/>
        <v>-1</v>
      </c>
    </row>
    <row r="138" spans="1:7" ht="15.75" x14ac:dyDescent="0.25">
      <c r="A138" s="67" t="s">
        <v>405</v>
      </c>
      <c r="B138" s="67"/>
      <c r="C138" s="34">
        <v>32</v>
      </c>
      <c r="D138" s="34">
        <f>SUM(D139:D142)</f>
        <v>0</v>
      </c>
      <c r="E138" s="34">
        <v>0.9</v>
      </c>
      <c r="F138" s="34">
        <f t="shared" si="5"/>
        <v>-0.9</v>
      </c>
      <c r="G138" s="43">
        <f t="shared" si="6"/>
        <v>-1</v>
      </c>
    </row>
    <row r="139" spans="1:7" ht="15.75" x14ac:dyDescent="0.25">
      <c r="A139" s="65" t="s">
        <v>219</v>
      </c>
      <c r="B139" s="65"/>
      <c r="C139" s="19" t="s">
        <v>220</v>
      </c>
      <c r="D139" s="33"/>
      <c r="E139" s="33">
        <v>0.9</v>
      </c>
      <c r="F139" s="33">
        <f t="shared" si="5"/>
        <v>-0.9</v>
      </c>
      <c r="G139" s="44">
        <f t="shared" si="6"/>
        <v>-1</v>
      </c>
    </row>
    <row r="140" spans="1:7" ht="15.75" x14ac:dyDescent="0.25">
      <c r="A140" s="65" t="s">
        <v>221</v>
      </c>
      <c r="B140" s="65"/>
      <c r="C140" s="19" t="s">
        <v>222</v>
      </c>
      <c r="D140" s="33"/>
      <c r="E140" s="33"/>
      <c r="F140" s="33">
        <f t="shared" si="5"/>
        <v>0</v>
      </c>
      <c r="G140" s="44" t="e">
        <f t="shared" si="6"/>
        <v>#DIV/0!</v>
      </c>
    </row>
    <row r="141" spans="1:7" ht="15.75" x14ac:dyDescent="0.25">
      <c r="A141" s="65" t="s">
        <v>223</v>
      </c>
      <c r="B141" s="65"/>
      <c r="C141" s="19" t="s">
        <v>224</v>
      </c>
      <c r="D141" s="33"/>
      <c r="E141" s="33"/>
      <c r="F141" s="33">
        <f t="shared" si="5"/>
        <v>0</v>
      </c>
      <c r="G141" s="44" t="e">
        <f t="shared" si="6"/>
        <v>#DIV/0!</v>
      </c>
    </row>
    <row r="142" spans="1:7" ht="15.75" x14ac:dyDescent="0.25">
      <c r="A142" s="65" t="s">
        <v>406</v>
      </c>
      <c r="B142" s="65"/>
      <c r="C142" s="19" t="s">
        <v>226</v>
      </c>
      <c r="D142" s="33"/>
      <c r="E142" s="33"/>
      <c r="F142" s="33">
        <f t="shared" si="5"/>
        <v>0</v>
      </c>
      <c r="G142" s="44" t="e">
        <f t="shared" si="6"/>
        <v>#DIV/0!</v>
      </c>
    </row>
    <row r="143" spans="1:7" ht="15.75" x14ac:dyDescent="0.25">
      <c r="A143" s="67" t="s">
        <v>227</v>
      </c>
      <c r="B143" s="67"/>
      <c r="C143" s="34">
        <v>33</v>
      </c>
      <c r="D143" s="14">
        <f>D137+D129-D135-D138</f>
        <v>-230.99999999999983</v>
      </c>
      <c r="E143" s="54"/>
      <c r="F143" s="34">
        <f t="shared" si="5"/>
        <v>-230.99999999999983</v>
      </c>
      <c r="G143" s="43" t="e">
        <f t="shared" si="6"/>
        <v>#DIV/0!</v>
      </c>
    </row>
    <row r="144" spans="1:7" ht="15.75" x14ac:dyDescent="0.25">
      <c r="A144" s="69" t="s">
        <v>228</v>
      </c>
      <c r="B144" s="70"/>
      <c r="C144" s="70"/>
      <c r="D144" s="70"/>
      <c r="E144" s="70"/>
      <c r="F144" s="70"/>
      <c r="G144" s="71"/>
    </row>
    <row r="145" spans="1:7" ht="15.75" x14ac:dyDescent="0.25">
      <c r="A145" s="67" t="s">
        <v>229</v>
      </c>
      <c r="B145" s="67"/>
      <c r="C145" s="34">
        <v>34</v>
      </c>
      <c r="D145" s="34">
        <f>SUM(D146:D151)</f>
        <v>314.8</v>
      </c>
      <c r="E145" s="34">
        <v>309.60000000000002</v>
      </c>
      <c r="F145" s="34">
        <f t="shared" si="5"/>
        <v>5.1999999999999886</v>
      </c>
      <c r="G145" s="43">
        <f t="shared" si="6"/>
        <v>1.6795865633074891E-2</v>
      </c>
    </row>
    <row r="146" spans="1:7" ht="15.75" x14ac:dyDescent="0.25">
      <c r="A146" s="65" t="s">
        <v>230</v>
      </c>
      <c r="B146" s="65"/>
      <c r="C146" s="19" t="s">
        <v>231</v>
      </c>
      <c r="D146" s="33"/>
      <c r="E146" s="33">
        <v>0.8</v>
      </c>
      <c r="F146" s="33">
        <f t="shared" si="5"/>
        <v>-0.8</v>
      </c>
      <c r="G146" s="44">
        <f t="shared" si="6"/>
        <v>-1</v>
      </c>
    </row>
    <row r="147" spans="1:7" ht="15.75" x14ac:dyDescent="0.25">
      <c r="A147" s="65" t="s">
        <v>232</v>
      </c>
      <c r="B147" s="65"/>
      <c r="C147" s="19" t="s">
        <v>233</v>
      </c>
      <c r="D147" s="33">
        <v>311.10000000000002</v>
      </c>
      <c r="E147" s="33">
        <v>305.8</v>
      </c>
      <c r="F147" s="33">
        <f t="shared" si="5"/>
        <v>5.3000000000000114</v>
      </c>
      <c r="G147" s="44">
        <f t="shared" si="6"/>
        <v>1.7331589274035331E-2</v>
      </c>
    </row>
    <row r="148" spans="1:7" ht="15.75" x14ac:dyDescent="0.25">
      <c r="A148" s="65" t="s">
        <v>234</v>
      </c>
      <c r="B148" s="65"/>
      <c r="C148" s="19" t="s">
        <v>235</v>
      </c>
      <c r="D148" s="20"/>
      <c r="E148" s="20"/>
      <c r="F148" s="33">
        <f t="shared" si="5"/>
        <v>0</v>
      </c>
      <c r="G148" s="44" t="e">
        <f t="shared" si="6"/>
        <v>#DIV/0!</v>
      </c>
    </row>
    <row r="149" spans="1:7" ht="15.75" x14ac:dyDescent="0.25">
      <c r="A149" s="65" t="s">
        <v>236</v>
      </c>
      <c r="B149" s="65"/>
      <c r="C149" s="19" t="s">
        <v>237</v>
      </c>
      <c r="D149" s="33"/>
      <c r="E149" s="33"/>
      <c r="F149" s="33">
        <f t="shared" si="5"/>
        <v>0</v>
      </c>
      <c r="G149" s="44" t="e">
        <f t="shared" si="6"/>
        <v>#DIV/0!</v>
      </c>
    </row>
    <row r="150" spans="1:7" ht="15.75" x14ac:dyDescent="0.25">
      <c r="A150" s="65" t="s">
        <v>238</v>
      </c>
      <c r="B150" s="65"/>
      <c r="C150" s="19" t="s">
        <v>239</v>
      </c>
      <c r="D150" s="33">
        <v>3.7</v>
      </c>
      <c r="E150" s="33">
        <v>3</v>
      </c>
      <c r="F150" s="33">
        <f t="shared" si="5"/>
        <v>0.70000000000000018</v>
      </c>
      <c r="G150" s="44">
        <f t="shared" si="6"/>
        <v>0.23333333333333339</v>
      </c>
    </row>
    <row r="151" spans="1:7" ht="15.75" x14ac:dyDescent="0.25">
      <c r="A151" s="65" t="s">
        <v>240</v>
      </c>
      <c r="B151" s="65"/>
      <c r="C151" s="19" t="s">
        <v>241</v>
      </c>
      <c r="D151" s="35"/>
      <c r="E151" s="35"/>
      <c r="F151" s="33">
        <f t="shared" si="5"/>
        <v>0</v>
      </c>
      <c r="G151" s="44" t="e">
        <f t="shared" si="6"/>
        <v>#DIV/0!</v>
      </c>
    </row>
    <row r="152" spans="1:7" ht="15.75" x14ac:dyDescent="0.25">
      <c r="A152" s="67" t="s">
        <v>242</v>
      </c>
      <c r="B152" s="67"/>
      <c r="C152" s="34">
        <v>35</v>
      </c>
      <c r="D152" s="34">
        <f>SUM(D153:D155)</f>
        <v>589.1</v>
      </c>
      <c r="E152" s="34">
        <v>710.3</v>
      </c>
      <c r="F152" s="34">
        <f t="shared" si="5"/>
        <v>-121.19999999999993</v>
      </c>
      <c r="G152" s="43">
        <f t="shared" si="6"/>
        <v>-0.17063212727016741</v>
      </c>
    </row>
    <row r="153" spans="1:7" ht="15.75" x14ac:dyDescent="0.25">
      <c r="A153" s="65" t="s">
        <v>418</v>
      </c>
      <c r="B153" s="65"/>
      <c r="C153" s="19" t="s">
        <v>243</v>
      </c>
      <c r="D153" s="33"/>
      <c r="E153" s="33">
        <v>1.9</v>
      </c>
      <c r="F153" s="33">
        <f t="shared" si="5"/>
        <v>-1.9</v>
      </c>
      <c r="G153" s="44">
        <f t="shared" si="6"/>
        <v>-1</v>
      </c>
    </row>
    <row r="154" spans="1:7" ht="15.75" x14ac:dyDescent="0.25">
      <c r="A154" s="65" t="s">
        <v>407</v>
      </c>
      <c r="B154" s="65"/>
      <c r="C154" s="19" t="s">
        <v>244</v>
      </c>
      <c r="D154" s="33">
        <v>589.1</v>
      </c>
      <c r="E154" s="33">
        <v>708.4</v>
      </c>
      <c r="F154" s="33">
        <f t="shared" si="5"/>
        <v>-119.29999999999995</v>
      </c>
      <c r="G154" s="44">
        <f t="shared" si="6"/>
        <v>-0.16840767927724443</v>
      </c>
    </row>
    <row r="155" spans="1:7" ht="15.75" x14ac:dyDescent="0.25">
      <c r="A155" s="65"/>
      <c r="B155" s="65"/>
      <c r="C155" s="19" t="s">
        <v>245</v>
      </c>
      <c r="D155" s="33"/>
      <c r="E155" s="33"/>
      <c r="F155" s="33">
        <f t="shared" si="5"/>
        <v>0</v>
      </c>
      <c r="G155" s="44" t="e">
        <f t="shared" si="6"/>
        <v>#DIV/0!</v>
      </c>
    </row>
    <row r="156" spans="1:7" ht="15.75" x14ac:dyDescent="0.25">
      <c r="A156" s="67" t="s">
        <v>246</v>
      </c>
      <c r="B156" s="67"/>
      <c r="C156" s="34">
        <v>36</v>
      </c>
      <c r="D156" s="56">
        <f>SUM(D157:D158)</f>
        <v>779.4</v>
      </c>
      <c r="E156" s="34">
        <v>924.8</v>
      </c>
      <c r="F156" s="34">
        <f t="shared" ref="F156:F218" si="13">D156-E156</f>
        <v>-145.39999999999998</v>
      </c>
      <c r="G156" s="43">
        <f t="shared" ref="G156:G218" si="14">D156/E156-1</f>
        <v>-0.1572231833910035</v>
      </c>
    </row>
    <row r="157" spans="1:7" ht="15.75" x14ac:dyDescent="0.25">
      <c r="A157" s="65" t="s">
        <v>247</v>
      </c>
      <c r="B157" s="65"/>
      <c r="C157" s="19" t="s">
        <v>248</v>
      </c>
      <c r="D157" s="33">
        <v>730.3</v>
      </c>
      <c r="E157" s="33">
        <v>865.8</v>
      </c>
      <c r="F157" s="33">
        <f t="shared" si="13"/>
        <v>-135.5</v>
      </c>
      <c r="G157" s="44">
        <f t="shared" si="14"/>
        <v>-0.15650265650265649</v>
      </c>
    </row>
    <row r="158" spans="1:7" ht="15.75" x14ac:dyDescent="0.25">
      <c r="A158" s="65" t="s">
        <v>249</v>
      </c>
      <c r="B158" s="65"/>
      <c r="C158" s="19" t="s">
        <v>250</v>
      </c>
      <c r="D158" s="33">
        <v>49.1</v>
      </c>
      <c r="E158" s="33">
        <v>59</v>
      </c>
      <c r="F158" s="33">
        <f t="shared" si="13"/>
        <v>-9.8999999999999986</v>
      </c>
      <c r="G158" s="44">
        <f t="shared" si="14"/>
        <v>-0.16779661016949154</v>
      </c>
    </row>
    <row r="159" spans="1:7" ht="15.75" x14ac:dyDescent="0.25">
      <c r="A159" s="67" t="s">
        <v>251</v>
      </c>
      <c r="B159" s="67"/>
      <c r="C159" s="34">
        <v>37</v>
      </c>
      <c r="D159" s="34">
        <f>D160+D163</f>
        <v>0</v>
      </c>
      <c r="E159" s="34">
        <f>E160+E163</f>
        <v>0</v>
      </c>
      <c r="F159" s="34">
        <f t="shared" si="13"/>
        <v>0</v>
      </c>
      <c r="G159" s="43" t="e">
        <f t="shared" si="14"/>
        <v>#DIV/0!</v>
      </c>
    </row>
    <row r="160" spans="1:7" ht="15.75" x14ac:dyDescent="0.25">
      <c r="A160" s="72" t="s">
        <v>252</v>
      </c>
      <c r="B160" s="72"/>
      <c r="C160" s="22" t="s">
        <v>253</v>
      </c>
      <c r="D160" s="35">
        <f>SUM(D161:D162)</f>
        <v>0</v>
      </c>
      <c r="E160" s="35">
        <f>SUM(E161:E162)</f>
        <v>0</v>
      </c>
      <c r="F160" s="45">
        <f t="shared" si="13"/>
        <v>0</v>
      </c>
      <c r="G160" s="46" t="e">
        <f t="shared" si="14"/>
        <v>#DIV/0!</v>
      </c>
    </row>
    <row r="161" spans="1:7" ht="15.75" x14ac:dyDescent="0.25">
      <c r="A161" s="65" t="s">
        <v>254</v>
      </c>
      <c r="B161" s="65"/>
      <c r="C161" s="19" t="s">
        <v>255</v>
      </c>
      <c r="D161" s="33"/>
      <c r="E161" s="33"/>
      <c r="F161" s="33">
        <f t="shared" si="13"/>
        <v>0</v>
      </c>
      <c r="G161" s="44" t="e">
        <f t="shared" si="14"/>
        <v>#DIV/0!</v>
      </c>
    </row>
    <row r="162" spans="1:7" ht="15.75" x14ac:dyDescent="0.25">
      <c r="A162" s="65" t="s">
        <v>256</v>
      </c>
      <c r="B162" s="65"/>
      <c r="C162" s="19" t="s">
        <v>257</v>
      </c>
      <c r="D162" s="33"/>
      <c r="E162" s="33"/>
      <c r="F162" s="33">
        <f t="shared" si="13"/>
        <v>0</v>
      </c>
      <c r="G162" s="44" t="e">
        <f t="shared" si="14"/>
        <v>#DIV/0!</v>
      </c>
    </row>
    <row r="163" spans="1:7" ht="15.75" x14ac:dyDescent="0.25">
      <c r="A163" s="72" t="s">
        <v>258</v>
      </c>
      <c r="B163" s="72"/>
      <c r="C163" s="22" t="s">
        <v>259</v>
      </c>
      <c r="D163" s="35">
        <f>SUM(D164:D165)</f>
        <v>0</v>
      </c>
      <c r="E163" s="35">
        <f>SUM(E164:E165)</f>
        <v>0</v>
      </c>
      <c r="F163" s="45">
        <f t="shared" si="13"/>
        <v>0</v>
      </c>
      <c r="G163" s="46" t="e">
        <f t="shared" si="14"/>
        <v>#DIV/0!</v>
      </c>
    </row>
    <row r="164" spans="1:7" ht="15.75" x14ac:dyDescent="0.25">
      <c r="A164" s="65" t="s">
        <v>254</v>
      </c>
      <c r="B164" s="65"/>
      <c r="C164" s="19" t="s">
        <v>260</v>
      </c>
      <c r="D164" s="33"/>
      <c r="E164" s="33"/>
      <c r="F164" s="33">
        <f t="shared" si="13"/>
        <v>0</v>
      </c>
      <c r="G164" s="44" t="e">
        <f t="shared" si="14"/>
        <v>#DIV/0!</v>
      </c>
    </row>
    <row r="165" spans="1:7" ht="15.75" x14ac:dyDescent="0.25">
      <c r="A165" s="65" t="s">
        <v>256</v>
      </c>
      <c r="B165" s="65"/>
      <c r="C165" s="19" t="s">
        <v>261</v>
      </c>
      <c r="D165" s="33"/>
      <c r="E165" s="33"/>
      <c r="F165" s="33">
        <f t="shared" si="13"/>
        <v>0</v>
      </c>
      <c r="G165" s="44" t="e">
        <f t="shared" si="14"/>
        <v>#DIV/0!</v>
      </c>
    </row>
    <row r="166" spans="1:7" ht="15.75" x14ac:dyDescent="0.25">
      <c r="A166" s="67" t="s">
        <v>262</v>
      </c>
      <c r="B166" s="67"/>
      <c r="C166" s="34">
        <v>38</v>
      </c>
      <c r="D166" s="34">
        <f>D159+D156+D152+D145</f>
        <v>1683.3</v>
      </c>
      <c r="E166" s="34">
        <f t="shared" ref="E166" si="15">E159+E156+E152+E145</f>
        <v>1944.6999999999998</v>
      </c>
      <c r="F166" s="33">
        <f t="shared" si="13"/>
        <v>-261.39999999999986</v>
      </c>
      <c r="G166" s="44">
        <f t="shared" si="14"/>
        <v>-0.13441661953000461</v>
      </c>
    </row>
    <row r="167" spans="1:7" ht="15.75" x14ac:dyDescent="0.25">
      <c r="A167" s="69" t="s">
        <v>263</v>
      </c>
      <c r="B167" s="70"/>
      <c r="C167" s="70"/>
      <c r="D167" s="70"/>
      <c r="E167" s="70"/>
      <c r="F167" s="70"/>
      <c r="G167" s="71"/>
    </row>
    <row r="168" spans="1:7" ht="15.75" x14ac:dyDescent="0.25">
      <c r="A168" s="65" t="s">
        <v>264</v>
      </c>
      <c r="B168" s="65"/>
      <c r="C168" s="34">
        <v>39</v>
      </c>
      <c r="D168" s="35"/>
      <c r="E168" s="35"/>
      <c r="F168" s="33">
        <f t="shared" si="13"/>
        <v>0</v>
      </c>
      <c r="G168" s="44" t="e">
        <f t="shared" si="14"/>
        <v>#DIV/0!</v>
      </c>
    </row>
    <row r="169" spans="1:7" ht="15.75" x14ac:dyDescent="0.25">
      <c r="A169" s="65" t="s">
        <v>265</v>
      </c>
      <c r="B169" s="65"/>
      <c r="C169" s="34">
        <v>40</v>
      </c>
      <c r="D169" s="20"/>
      <c r="E169" s="20"/>
      <c r="F169" s="33">
        <f t="shared" si="13"/>
        <v>0</v>
      </c>
      <c r="G169" s="44" t="e">
        <f t="shared" si="14"/>
        <v>#DIV/0!</v>
      </c>
    </row>
    <row r="170" spans="1:7" ht="15.75" x14ac:dyDescent="0.25">
      <c r="A170" s="65" t="s">
        <v>266</v>
      </c>
      <c r="B170" s="65"/>
      <c r="C170" s="19" t="s">
        <v>267</v>
      </c>
      <c r="D170" s="33"/>
      <c r="E170" s="33"/>
      <c r="F170" s="33">
        <f t="shared" si="13"/>
        <v>0</v>
      </c>
      <c r="G170" s="44" t="e">
        <f t="shared" si="14"/>
        <v>#DIV/0!</v>
      </c>
    </row>
    <row r="171" spans="1:7" ht="15.75" x14ac:dyDescent="0.25">
      <c r="A171" s="65" t="s">
        <v>268</v>
      </c>
      <c r="B171" s="65"/>
      <c r="C171" s="34">
        <v>41</v>
      </c>
      <c r="D171" s="20"/>
      <c r="E171" s="20"/>
      <c r="F171" s="33">
        <f t="shared" si="13"/>
        <v>0</v>
      </c>
      <c r="G171" s="44" t="e">
        <f t="shared" si="14"/>
        <v>#DIV/0!</v>
      </c>
    </row>
    <row r="172" spans="1:7" ht="15.75" x14ac:dyDescent="0.25">
      <c r="A172" s="65" t="s">
        <v>269</v>
      </c>
      <c r="B172" s="65"/>
      <c r="C172" s="34">
        <v>42</v>
      </c>
      <c r="D172" s="20"/>
      <c r="E172" s="20"/>
      <c r="F172" s="33">
        <f t="shared" si="13"/>
        <v>0</v>
      </c>
      <c r="G172" s="44" t="e">
        <f t="shared" si="14"/>
        <v>#DIV/0!</v>
      </c>
    </row>
    <row r="173" spans="1:7" ht="15.75" x14ac:dyDescent="0.25">
      <c r="A173" s="65" t="s">
        <v>270</v>
      </c>
      <c r="B173" s="65"/>
      <c r="C173" s="34">
        <v>43</v>
      </c>
      <c r="D173" s="14">
        <f>D169+D171+D172</f>
        <v>0</v>
      </c>
      <c r="E173" s="14">
        <f>E169+E171+E172</f>
        <v>0</v>
      </c>
      <c r="F173" s="33">
        <f t="shared" si="13"/>
        <v>0</v>
      </c>
      <c r="G173" s="44" t="e">
        <f t="shared" si="14"/>
        <v>#DIV/0!</v>
      </c>
    </row>
    <row r="174" spans="1:7" ht="15.75" x14ac:dyDescent="0.25">
      <c r="A174" s="65" t="s">
        <v>271</v>
      </c>
      <c r="B174" s="65"/>
      <c r="C174" s="34">
        <v>44</v>
      </c>
      <c r="D174" s="14">
        <f>D175-D176</f>
        <v>0</v>
      </c>
      <c r="E174" s="14">
        <f t="shared" ref="E174" si="16">E175-E176</f>
        <v>0</v>
      </c>
      <c r="F174" s="33">
        <f t="shared" si="13"/>
        <v>0</v>
      </c>
      <c r="G174" s="44" t="e">
        <f t="shared" si="14"/>
        <v>#DIV/0!</v>
      </c>
    </row>
    <row r="175" spans="1:7" ht="15.75" x14ac:dyDescent="0.25">
      <c r="A175" s="65" t="s">
        <v>272</v>
      </c>
      <c r="B175" s="65"/>
      <c r="C175" s="19" t="s">
        <v>273</v>
      </c>
      <c r="D175" s="33"/>
      <c r="E175" s="33"/>
      <c r="F175" s="33">
        <f t="shared" si="13"/>
        <v>0</v>
      </c>
      <c r="G175" s="44" t="e">
        <f t="shared" si="14"/>
        <v>#DIV/0!</v>
      </c>
    </row>
    <row r="176" spans="1:7" ht="15.75" x14ac:dyDescent="0.25">
      <c r="A176" s="65" t="s">
        <v>274</v>
      </c>
      <c r="B176" s="65"/>
      <c r="C176" s="19" t="s">
        <v>275</v>
      </c>
      <c r="D176" s="20">
        <f>SUM(D177:D178)</f>
        <v>0</v>
      </c>
      <c r="E176" s="20">
        <f t="shared" ref="E176" si="17">SUM(E177:E178)</f>
        <v>0</v>
      </c>
      <c r="F176" s="33">
        <f t="shared" si="13"/>
        <v>0</v>
      </c>
      <c r="G176" s="44" t="e">
        <f t="shared" si="14"/>
        <v>#DIV/0!</v>
      </c>
    </row>
    <row r="177" spans="1:7" ht="15.75" x14ac:dyDescent="0.25">
      <c r="A177" s="65" t="s">
        <v>276</v>
      </c>
      <c r="B177" s="65"/>
      <c r="C177" s="19" t="s">
        <v>277</v>
      </c>
      <c r="D177" s="20"/>
      <c r="E177" s="20"/>
      <c r="F177" s="33">
        <f t="shared" si="13"/>
        <v>0</v>
      </c>
      <c r="G177" s="44" t="e">
        <f t="shared" si="14"/>
        <v>#DIV/0!</v>
      </c>
    </row>
    <row r="178" spans="1:7" ht="15.75" x14ac:dyDescent="0.25">
      <c r="A178" s="65" t="s">
        <v>278</v>
      </c>
      <c r="B178" s="65"/>
      <c r="C178" s="19" t="s">
        <v>279</v>
      </c>
      <c r="D178" s="20"/>
      <c r="E178" s="20"/>
      <c r="F178" s="33">
        <f t="shared" si="13"/>
        <v>0</v>
      </c>
      <c r="G178" s="44" t="e">
        <f t="shared" si="14"/>
        <v>#DIV/0!</v>
      </c>
    </row>
    <row r="179" spans="1:7" ht="15.75" x14ac:dyDescent="0.25">
      <c r="A179" s="65" t="s">
        <v>280</v>
      </c>
      <c r="B179" s="65"/>
      <c r="C179" s="34">
        <v>45</v>
      </c>
      <c r="D179" s="20"/>
      <c r="E179" s="20"/>
      <c r="F179" s="33">
        <f t="shared" si="13"/>
        <v>0</v>
      </c>
      <c r="G179" s="44" t="e">
        <f t="shared" si="14"/>
        <v>#DIV/0!</v>
      </c>
    </row>
    <row r="180" spans="1:7" ht="15.75" x14ac:dyDescent="0.25">
      <c r="A180" s="65" t="s">
        <v>281</v>
      </c>
      <c r="B180" s="65"/>
      <c r="C180" s="34">
        <v>46</v>
      </c>
      <c r="D180" s="14">
        <f>D168+D173+D179</f>
        <v>0</v>
      </c>
      <c r="E180" s="14">
        <f>E168+E173+E179</f>
        <v>0</v>
      </c>
      <c r="F180" s="33">
        <f t="shared" si="13"/>
        <v>0</v>
      </c>
      <c r="G180" s="44" t="e">
        <f t="shared" si="14"/>
        <v>#DIV/0!</v>
      </c>
    </row>
    <row r="181" spans="1:7" ht="15.75" x14ac:dyDescent="0.25">
      <c r="A181" s="69" t="s">
        <v>282</v>
      </c>
      <c r="B181" s="70"/>
      <c r="C181" s="70"/>
      <c r="D181" s="70"/>
      <c r="E181" s="70"/>
      <c r="F181" s="70"/>
      <c r="G181" s="71"/>
    </row>
    <row r="182" spans="1:7" ht="15.75" x14ac:dyDescent="0.25">
      <c r="A182" s="65" t="s">
        <v>283</v>
      </c>
      <c r="B182" s="65"/>
      <c r="C182" s="33">
        <v>47</v>
      </c>
      <c r="D182" s="33">
        <v>1705.7</v>
      </c>
      <c r="E182" s="33">
        <v>1120.4000000000001</v>
      </c>
      <c r="F182" s="33">
        <f t="shared" si="13"/>
        <v>585.29999999999995</v>
      </c>
      <c r="G182" s="44">
        <f t="shared" si="14"/>
        <v>0.52240271331667243</v>
      </c>
    </row>
    <row r="183" spans="1:7" ht="15.75" x14ac:dyDescent="0.25">
      <c r="A183" s="73" t="s">
        <v>284</v>
      </c>
      <c r="B183" s="73"/>
      <c r="C183" s="23" t="s">
        <v>285</v>
      </c>
      <c r="D183" s="36">
        <v>848.2</v>
      </c>
      <c r="E183" s="36">
        <v>254.8</v>
      </c>
      <c r="F183" s="36">
        <f t="shared" si="13"/>
        <v>593.40000000000009</v>
      </c>
      <c r="G183" s="47">
        <f t="shared" si="14"/>
        <v>2.3288854003139718</v>
      </c>
    </row>
    <row r="184" spans="1:7" ht="15.75" x14ac:dyDescent="0.25">
      <c r="A184" s="73" t="s">
        <v>286</v>
      </c>
      <c r="B184" s="73"/>
      <c r="C184" s="23" t="s">
        <v>287</v>
      </c>
      <c r="D184" s="36">
        <v>857.5</v>
      </c>
      <c r="E184" s="36">
        <v>865.6</v>
      </c>
      <c r="F184" s="36">
        <f t="shared" si="13"/>
        <v>-8.1000000000000227</v>
      </c>
      <c r="G184" s="47">
        <f t="shared" si="14"/>
        <v>-9.3576709796673319E-3</v>
      </c>
    </row>
    <row r="185" spans="1:7" ht="15.75" x14ac:dyDescent="0.25">
      <c r="A185" s="65" t="s">
        <v>288</v>
      </c>
      <c r="B185" s="65"/>
      <c r="C185" s="33">
        <v>48</v>
      </c>
      <c r="D185" s="33">
        <v>3224.3</v>
      </c>
      <c r="E185" s="33">
        <v>3935.8</v>
      </c>
      <c r="F185" s="33">
        <f t="shared" si="13"/>
        <v>-711.5</v>
      </c>
      <c r="G185" s="44">
        <f t="shared" si="14"/>
        <v>-0.18077646221860866</v>
      </c>
    </row>
    <row r="186" spans="1:7" ht="15.75" x14ac:dyDescent="0.25">
      <c r="A186" s="65" t="s">
        <v>289</v>
      </c>
      <c r="B186" s="65"/>
      <c r="C186" s="33">
        <v>49</v>
      </c>
      <c r="D186" s="33">
        <v>730.3</v>
      </c>
      <c r="E186" s="33">
        <v>865.8</v>
      </c>
      <c r="F186" s="33">
        <f t="shared" si="13"/>
        <v>-135.5</v>
      </c>
      <c r="G186" s="44">
        <f t="shared" si="14"/>
        <v>-0.15650265650265649</v>
      </c>
    </row>
    <row r="187" spans="1:7" ht="15.75" x14ac:dyDescent="0.25">
      <c r="A187" s="65" t="s">
        <v>290</v>
      </c>
      <c r="B187" s="65"/>
      <c r="C187" s="33">
        <v>50</v>
      </c>
      <c r="D187" s="33">
        <v>50.2</v>
      </c>
      <c r="E187" s="33">
        <v>45.2</v>
      </c>
      <c r="F187" s="33">
        <f t="shared" si="13"/>
        <v>5</v>
      </c>
      <c r="G187" s="44">
        <f t="shared" si="14"/>
        <v>0.11061946902654873</v>
      </c>
    </row>
    <row r="188" spans="1:7" ht="15.75" x14ac:dyDescent="0.25">
      <c r="A188" s="65" t="s">
        <v>291</v>
      </c>
      <c r="B188" s="65"/>
      <c r="C188" s="33">
        <v>51</v>
      </c>
      <c r="D188" s="59">
        <v>7.8</v>
      </c>
      <c r="E188" s="33">
        <v>10</v>
      </c>
      <c r="F188" s="33">
        <f t="shared" si="13"/>
        <v>-2.2000000000000002</v>
      </c>
      <c r="G188" s="44">
        <f t="shared" si="14"/>
        <v>-0.21999999999999997</v>
      </c>
    </row>
    <row r="189" spans="1:7" ht="15.75" x14ac:dyDescent="0.25">
      <c r="A189" s="67" t="s">
        <v>292</v>
      </c>
      <c r="B189" s="67"/>
      <c r="C189" s="34">
        <v>52</v>
      </c>
      <c r="D189" s="34">
        <f>SUM(D185:D188)+D182</f>
        <v>5718.3</v>
      </c>
      <c r="E189" s="34">
        <f>SUM(E185:E188)+E182</f>
        <v>5977.2000000000007</v>
      </c>
      <c r="F189" s="33">
        <f t="shared" si="13"/>
        <v>-258.90000000000055</v>
      </c>
      <c r="G189" s="44">
        <f t="shared" si="14"/>
        <v>-4.331459546275862E-2</v>
      </c>
    </row>
    <row r="190" spans="1:7" ht="15.75" x14ac:dyDescent="0.25">
      <c r="A190" s="69" t="s">
        <v>293</v>
      </c>
      <c r="B190" s="70"/>
      <c r="C190" s="70"/>
      <c r="D190" s="70"/>
      <c r="E190" s="70"/>
      <c r="F190" s="70"/>
      <c r="G190" s="71"/>
    </row>
    <row r="191" spans="1:7" ht="15.75" x14ac:dyDescent="0.25">
      <c r="A191" s="67" t="s">
        <v>294</v>
      </c>
      <c r="B191" s="67"/>
      <c r="C191" s="34">
        <v>53</v>
      </c>
      <c r="D191" s="34">
        <v>109.6</v>
      </c>
      <c r="E191" s="34">
        <v>125</v>
      </c>
      <c r="F191" s="33">
        <f t="shared" si="13"/>
        <v>-15.400000000000006</v>
      </c>
      <c r="G191" s="44">
        <f t="shared" si="14"/>
        <v>-0.12320000000000009</v>
      </c>
    </row>
    <row r="192" spans="1:7" ht="15.75" x14ac:dyDescent="0.25">
      <c r="A192" s="65" t="s">
        <v>295</v>
      </c>
      <c r="B192" s="65"/>
      <c r="C192" s="19" t="s">
        <v>296</v>
      </c>
      <c r="D192" s="33"/>
      <c r="E192" s="33"/>
      <c r="F192" s="33">
        <f t="shared" si="13"/>
        <v>0</v>
      </c>
      <c r="G192" s="44" t="e">
        <f t="shared" si="14"/>
        <v>#DIV/0!</v>
      </c>
    </row>
    <row r="193" spans="1:7" ht="15.75" x14ac:dyDescent="0.25">
      <c r="A193" s="65" t="s">
        <v>297</v>
      </c>
      <c r="B193" s="65"/>
      <c r="C193" s="19" t="s">
        <v>298</v>
      </c>
      <c r="D193" s="33">
        <v>61.2</v>
      </c>
      <c r="E193" s="33">
        <v>110</v>
      </c>
      <c r="F193" s="33">
        <f t="shared" si="13"/>
        <v>-48.8</v>
      </c>
      <c r="G193" s="44">
        <f t="shared" si="14"/>
        <v>-0.44363636363636361</v>
      </c>
    </row>
    <row r="194" spans="1:7" ht="15.75" x14ac:dyDescent="0.25">
      <c r="A194" s="65" t="s">
        <v>299</v>
      </c>
      <c r="B194" s="65"/>
      <c r="C194" s="19" t="s">
        <v>300</v>
      </c>
      <c r="D194" s="33"/>
      <c r="E194" s="33"/>
      <c r="F194" s="33">
        <f t="shared" si="13"/>
        <v>0</v>
      </c>
      <c r="G194" s="44" t="e">
        <f t="shared" si="14"/>
        <v>#DIV/0!</v>
      </c>
    </row>
    <row r="195" spans="1:7" ht="15.75" x14ac:dyDescent="0.25">
      <c r="A195" s="65" t="s">
        <v>301</v>
      </c>
      <c r="B195" s="65"/>
      <c r="C195" s="19" t="s">
        <v>302</v>
      </c>
      <c r="D195" s="33">
        <v>48.4</v>
      </c>
      <c r="E195" s="33">
        <v>15</v>
      </c>
      <c r="F195" s="33">
        <f t="shared" si="13"/>
        <v>33.4</v>
      </c>
      <c r="G195" s="44">
        <f t="shared" si="14"/>
        <v>2.2266666666666666</v>
      </c>
    </row>
    <row r="196" spans="1:7" ht="15.75" x14ac:dyDescent="0.25">
      <c r="A196" s="65" t="s">
        <v>303</v>
      </c>
      <c r="B196" s="65"/>
      <c r="C196" s="19" t="s">
        <v>304</v>
      </c>
      <c r="D196" s="33"/>
      <c r="E196" s="33"/>
      <c r="F196" s="33">
        <f t="shared" si="13"/>
        <v>0</v>
      </c>
      <c r="G196" s="44" t="e">
        <f t="shared" si="14"/>
        <v>#DIV/0!</v>
      </c>
    </row>
    <row r="197" spans="1:7" ht="15.75" x14ac:dyDescent="0.25">
      <c r="A197" s="65" t="s">
        <v>305</v>
      </c>
      <c r="B197" s="65"/>
      <c r="C197" s="19" t="s">
        <v>306</v>
      </c>
      <c r="D197" s="33"/>
      <c r="E197" s="33"/>
      <c r="F197" s="33">
        <f t="shared" si="13"/>
        <v>0</v>
      </c>
      <c r="G197" s="44" t="e">
        <f t="shared" si="14"/>
        <v>#DIV/0!</v>
      </c>
    </row>
    <row r="198" spans="1:7" ht="15.75" x14ac:dyDescent="0.25">
      <c r="A198" s="65" t="s">
        <v>307</v>
      </c>
      <c r="B198" s="65"/>
      <c r="C198" s="19" t="s">
        <v>308</v>
      </c>
      <c r="D198" s="33"/>
      <c r="E198" s="33"/>
      <c r="F198" s="33">
        <f t="shared" si="13"/>
        <v>0</v>
      </c>
      <c r="G198" s="44" t="e">
        <f t="shared" si="14"/>
        <v>#DIV/0!</v>
      </c>
    </row>
    <row r="199" spans="1:7" ht="15.75" x14ac:dyDescent="0.25">
      <c r="A199" s="67" t="s">
        <v>309</v>
      </c>
      <c r="B199" s="67"/>
      <c r="C199" s="34">
        <v>54</v>
      </c>
      <c r="D199" s="34">
        <v>109.6</v>
      </c>
      <c r="E199" s="34">
        <v>125</v>
      </c>
      <c r="F199" s="33">
        <f t="shared" si="13"/>
        <v>-15.400000000000006</v>
      </c>
      <c r="G199" s="44">
        <f t="shared" si="14"/>
        <v>-0.12320000000000009</v>
      </c>
    </row>
    <row r="200" spans="1:7" ht="15.75" x14ac:dyDescent="0.25">
      <c r="A200" s="65" t="s">
        <v>310</v>
      </c>
      <c r="B200" s="65"/>
      <c r="C200" s="19" t="s">
        <v>311</v>
      </c>
      <c r="D200" s="33"/>
      <c r="E200" s="33"/>
      <c r="F200" s="33">
        <f t="shared" si="13"/>
        <v>0</v>
      </c>
      <c r="G200" s="44" t="e">
        <f t="shared" si="14"/>
        <v>#DIV/0!</v>
      </c>
    </row>
    <row r="201" spans="1:7" ht="15.75" x14ac:dyDescent="0.25">
      <c r="A201" s="65" t="s">
        <v>312</v>
      </c>
      <c r="B201" s="65"/>
      <c r="C201" s="19" t="s">
        <v>313</v>
      </c>
      <c r="D201" s="33"/>
      <c r="E201" s="33"/>
      <c r="F201" s="33">
        <f t="shared" si="13"/>
        <v>0</v>
      </c>
      <c r="G201" s="44" t="e">
        <f t="shared" si="14"/>
        <v>#DIV/0!</v>
      </c>
    </row>
    <row r="202" spans="1:7" ht="15.75" x14ac:dyDescent="0.25">
      <c r="A202" s="65" t="s">
        <v>314</v>
      </c>
      <c r="B202" s="65"/>
      <c r="C202" s="19" t="s">
        <v>315</v>
      </c>
      <c r="D202" s="33">
        <v>109.6</v>
      </c>
      <c r="E202" s="33">
        <v>125</v>
      </c>
      <c r="F202" s="33">
        <f t="shared" si="13"/>
        <v>-15.400000000000006</v>
      </c>
      <c r="G202" s="44">
        <f t="shared" si="14"/>
        <v>-0.12320000000000009</v>
      </c>
    </row>
    <row r="203" spans="1:7" ht="15.75" x14ac:dyDescent="0.25">
      <c r="A203" s="65" t="s">
        <v>316</v>
      </c>
      <c r="B203" s="65"/>
      <c r="C203" s="19" t="s">
        <v>317</v>
      </c>
      <c r="D203" s="33">
        <v>0</v>
      </c>
      <c r="E203" s="33"/>
      <c r="F203" s="33">
        <f t="shared" si="13"/>
        <v>0</v>
      </c>
      <c r="G203" s="44" t="e">
        <f t="shared" si="14"/>
        <v>#DIV/0!</v>
      </c>
    </row>
    <row r="204" spans="1:7" ht="15.75" x14ac:dyDescent="0.25">
      <c r="A204" s="69"/>
      <c r="B204" s="70"/>
      <c r="C204" s="70"/>
      <c r="D204" s="70"/>
      <c r="E204" s="70"/>
      <c r="F204" s="70"/>
      <c r="G204" s="71"/>
    </row>
    <row r="205" spans="1:7" ht="15.75" x14ac:dyDescent="0.25">
      <c r="A205" s="67" t="s">
        <v>319</v>
      </c>
      <c r="B205" s="67"/>
      <c r="C205" s="34">
        <v>55</v>
      </c>
      <c r="D205" s="34">
        <v>732.7</v>
      </c>
      <c r="E205" s="34">
        <v>788.6</v>
      </c>
      <c r="F205" s="34">
        <f t="shared" si="13"/>
        <v>-55.899999999999977</v>
      </c>
      <c r="G205" s="43">
        <f t="shared" si="14"/>
        <v>-7.0885112858229737E-2</v>
      </c>
    </row>
    <row r="206" spans="1:7" ht="15.75" x14ac:dyDescent="0.25">
      <c r="A206" s="67" t="s">
        <v>320</v>
      </c>
      <c r="B206" s="67"/>
      <c r="C206" s="34">
        <v>56</v>
      </c>
      <c r="D206" s="34">
        <v>602.20000000000005</v>
      </c>
      <c r="E206" s="34">
        <v>684</v>
      </c>
      <c r="F206" s="34">
        <f t="shared" si="13"/>
        <v>-81.799999999999955</v>
      </c>
      <c r="G206" s="43">
        <f t="shared" si="14"/>
        <v>-0.11959064327485369</v>
      </c>
    </row>
    <row r="207" spans="1:7" ht="15.75" x14ac:dyDescent="0.25">
      <c r="A207" s="65" t="s">
        <v>321</v>
      </c>
      <c r="B207" s="65"/>
      <c r="C207" s="19" t="s">
        <v>322</v>
      </c>
      <c r="D207" s="33">
        <v>1992.5</v>
      </c>
      <c r="E207" s="33">
        <v>2086.6999999999998</v>
      </c>
      <c r="F207" s="33">
        <f t="shared" si="13"/>
        <v>-94.199999999999818</v>
      </c>
      <c r="G207" s="44">
        <f t="shared" si="14"/>
        <v>-4.5143048833085619E-2</v>
      </c>
    </row>
    <row r="208" spans="1:7" ht="15.75" x14ac:dyDescent="0.25">
      <c r="A208" s="65" t="s">
        <v>323</v>
      </c>
      <c r="B208" s="65"/>
      <c r="C208" s="19" t="s">
        <v>324</v>
      </c>
      <c r="D208" s="33">
        <v>1390.3</v>
      </c>
      <c r="E208" s="33">
        <v>1402.7</v>
      </c>
      <c r="F208" s="33">
        <f t="shared" si="13"/>
        <v>-12.400000000000091</v>
      </c>
      <c r="G208" s="44">
        <f t="shared" si="14"/>
        <v>-8.8400941042275916E-3</v>
      </c>
    </row>
    <row r="209" spans="1:7" ht="15.75" x14ac:dyDescent="0.25">
      <c r="A209" s="65" t="s">
        <v>325</v>
      </c>
      <c r="B209" s="65"/>
      <c r="C209" s="19" t="s">
        <v>326</v>
      </c>
      <c r="D209" s="33">
        <v>602.20000000000005</v>
      </c>
      <c r="E209" s="33">
        <v>684</v>
      </c>
      <c r="F209" s="33">
        <f t="shared" si="13"/>
        <v>-81.799999999999955</v>
      </c>
      <c r="G209" s="44">
        <f t="shared" si="14"/>
        <v>-0.11959064327485369</v>
      </c>
    </row>
    <row r="210" spans="1:7" ht="15.75" x14ac:dyDescent="0.25">
      <c r="A210" s="65" t="s">
        <v>327</v>
      </c>
      <c r="B210" s="65"/>
      <c r="C210" s="19" t="s">
        <v>328</v>
      </c>
      <c r="D210" s="33"/>
      <c r="E210" s="33"/>
      <c r="F210" s="33">
        <f t="shared" si="13"/>
        <v>0</v>
      </c>
      <c r="G210" s="44" t="e">
        <f t="shared" si="14"/>
        <v>#DIV/0!</v>
      </c>
    </row>
    <row r="211" spans="1:7" ht="15.75" x14ac:dyDescent="0.25">
      <c r="A211" s="65" t="s">
        <v>329</v>
      </c>
      <c r="B211" s="65"/>
      <c r="C211" s="19" t="s">
        <v>330</v>
      </c>
      <c r="D211" s="33"/>
      <c r="E211" s="33"/>
      <c r="F211" s="33">
        <f t="shared" si="13"/>
        <v>0</v>
      </c>
      <c r="G211" s="44" t="e">
        <f t="shared" si="14"/>
        <v>#DIV/0!</v>
      </c>
    </row>
    <row r="212" spans="1:7" ht="15.75" x14ac:dyDescent="0.25">
      <c r="A212" s="65" t="s">
        <v>331</v>
      </c>
      <c r="B212" s="65"/>
      <c r="C212" s="19" t="s">
        <v>332</v>
      </c>
      <c r="D212" s="33"/>
      <c r="E212" s="33"/>
      <c r="F212" s="33">
        <f t="shared" si="13"/>
        <v>0</v>
      </c>
      <c r="G212" s="44" t="e">
        <f t="shared" si="14"/>
        <v>#DIV/0!</v>
      </c>
    </row>
    <row r="213" spans="1:7" ht="15.75" x14ac:dyDescent="0.25">
      <c r="A213" s="67" t="s">
        <v>333</v>
      </c>
      <c r="B213" s="67"/>
      <c r="C213" s="19">
        <v>57</v>
      </c>
      <c r="D213" s="34">
        <v>1051.5</v>
      </c>
      <c r="E213" s="34">
        <v>1734.5</v>
      </c>
      <c r="F213" s="34">
        <f t="shared" si="13"/>
        <v>-683</v>
      </c>
      <c r="G213" s="43">
        <f t="shared" si="14"/>
        <v>-0.39377342173537044</v>
      </c>
    </row>
    <row r="214" spans="1:7" ht="15.75" x14ac:dyDescent="0.25">
      <c r="A214" s="65" t="s">
        <v>334</v>
      </c>
      <c r="B214" s="65"/>
      <c r="C214" s="19" t="s">
        <v>335</v>
      </c>
      <c r="D214" s="33">
        <v>4.5999999999999996</v>
      </c>
      <c r="E214" s="33">
        <v>569.79999999999995</v>
      </c>
      <c r="F214" s="33">
        <f t="shared" si="13"/>
        <v>-565.19999999999993</v>
      </c>
      <c r="G214" s="44">
        <f t="shared" si="14"/>
        <v>-0.99192699192699196</v>
      </c>
    </row>
    <row r="215" spans="1:7" ht="15.75" x14ac:dyDescent="0.25">
      <c r="A215" s="67" t="s">
        <v>336</v>
      </c>
      <c r="B215" s="67"/>
      <c r="C215" s="27">
        <v>58</v>
      </c>
      <c r="D215" s="34">
        <v>1784.2</v>
      </c>
      <c r="E215" s="34">
        <v>2523.1</v>
      </c>
      <c r="F215" s="34">
        <f t="shared" si="13"/>
        <v>-738.89999999999986</v>
      </c>
      <c r="G215" s="43">
        <f t="shared" si="14"/>
        <v>-0.29285402877412703</v>
      </c>
    </row>
    <row r="216" spans="1:7" ht="15.75" x14ac:dyDescent="0.25">
      <c r="A216" s="67" t="s">
        <v>337</v>
      </c>
      <c r="B216" s="67"/>
      <c r="C216" s="27">
        <v>59</v>
      </c>
      <c r="D216" s="34">
        <v>741.8</v>
      </c>
      <c r="E216" s="34">
        <v>992.8</v>
      </c>
      <c r="F216" s="34">
        <f t="shared" si="13"/>
        <v>-251</v>
      </c>
      <c r="G216" s="43">
        <f t="shared" si="14"/>
        <v>-0.25282030620467366</v>
      </c>
    </row>
    <row r="217" spans="1:7" ht="15.75" x14ac:dyDescent="0.25">
      <c r="A217" s="67" t="s">
        <v>338</v>
      </c>
      <c r="B217" s="67"/>
      <c r="C217" s="27">
        <v>60</v>
      </c>
      <c r="D217" s="34">
        <v>1042.4000000000001</v>
      </c>
      <c r="E217" s="34">
        <v>1425.7</v>
      </c>
      <c r="F217" s="34">
        <f t="shared" si="13"/>
        <v>-383.29999999999995</v>
      </c>
      <c r="G217" s="43">
        <f t="shared" si="14"/>
        <v>-0.26885038928245775</v>
      </c>
    </row>
    <row r="218" spans="1:7" ht="15.75" x14ac:dyDescent="0.25">
      <c r="A218" s="67" t="s">
        <v>339</v>
      </c>
      <c r="B218" s="67"/>
      <c r="C218" s="27">
        <v>61</v>
      </c>
      <c r="D218" s="34"/>
      <c r="E218" s="34"/>
      <c r="F218" s="34">
        <f t="shared" si="13"/>
        <v>0</v>
      </c>
      <c r="G218" s="43" t="e">
        <f t="shared" si="14"/>
        <v>#DIV/0!</v>
      </c>
    </row>
    <row r="219" spans="1:7" ht="15.75" x14ac:dyDescent="0.25">
      <c r="A219" s="69" t="s">
        <v>340</v>
      </c>
      <c r="B219" s="70"/>
      <c r="C219" s="70"/>
      <c r="D219" s="70"/>
      <c r="E219" s="70"/>
      <c r="F219" s="70"/>
      <c r="G219" s="71"/>
    </row>
    <row r="220" spans="1:7" ht="15.75" x14ac:dyDescent="0.25">
      <c r="A220" s="67" t="s">
        <v>341</v>
      </c>
      <c r="B220" s="67"/>
      <c r="C220" s="34">
        <v>62</v>
      </c>
      <c r="D220" s="34">
        <f>SUM(D221:D223)</f>
        <v>0</v>
      </c>
      <c r="E220" s="34">
        <f>SUM(E221:E223)</f>
        <v>0</v>
      </c>
      <c r="F220" s="34">
        <f t="shared" ref="F220:F263" si="18">D220-E220</f>
        <v>0</v>
      </c>
      <c r="G220" s="43" t="e">
        <f t="shared" ref="G220:G263" si="19">D220/E220-1</f>
        <v>#DIV/0!</v>
      </c>
    </row>
    <row r="221" spans="1:7" ht="15.75" x14ac:dyDescent="0.25">
      <c r="A221" s="65" t="s">
        <v>342</v>
      </c>
      <c r="B221" s="65"/>
      <c r="C221" s="19" t="s">
        <v>343</v>
      </c>
      <c r="D221" s="33"/>
      <c r="E221" s="33"/>
      <c r="F221" s="33">
        <f t="shared" si="18"/>
        <v>0</v>
      </c>
      <c r="G221" s="44" t="e">
        <f t="shared" si="19"/>
        <v>#DIV/0!</v>
      </c>
    </row>
    <row r="222" spans="1:7" ht="15.75" x14ac:dyDescent="0.25">
      <c r="A222" s="65" t="s">
        <v>344</v>
      </c>
      <c r="B222" s="65"/>
      <c r="C222" s="19" t="s">
        <v>345</v>
      </c>
      <c r="D222" s="33"/>
      <c r="E222" s="33"/>
      <c r="F222" s="33">
        <f t="shared" si="18"/>
        <v>0</v>
      </c>
      <c r="G222" s="44" t="e">
        <f t="shared" si="19"/>
        <v>#DIV/0!</v>
      </c>
    </row>
    <row r="223" spans="1:7" ht="15.75" x14ac:dyDescent="0.25">
      <c r="A223" s="65" t="s">
        <v>346</v>
      </c>
      <c r="B223" s="65"/>
      <c r="C223" s="19" t="s">
        <v>347</v>
      </c>
      <c r="D223" s="33"/>
      <c r="E223" s="33"/>
      <c r="F223" s="33">
        <f t="shared" si="18"/>
        <v>0</v>
      </c>
      <c r="G223" s="44" t="e">
        <f t="shared" si="19"/>
        <v>#DIV/0!</v>
      </c>
    </row>
    <row r="224" spans="1:7" ht="15.75" x14ac:dyDescent="0.25">
      <c r="A224" s="67" t="s">
        <v>348</v>
      </c>
      <c r="B224" s="67"/>
      <c r="C224" s="34">
        <v>63</v>
      </c>
      <c r="D224" s="34">
        <f>D225+D228+D231</f>
        <v>0</v>
      </c>
      <c r="E224" s="34">
        <f t="shared" ref="E224" si="20">E225+E228+E231</f>
        <v>0</v>
      </c>
      <c r="F224" s="34">
        <f t="shared" si="18"/>
        <v>0</v>
      </c>
      <c r="G224" s="43" t="e">
        <f t="shared" si="19"/>
        <v>#DIV/0!</v>
      </c>
    </row>
    <row r="225" spans="1:7" ht="15.75" x14ac:dyDescent="0.25">
      <c r="A225" s="72" t="s">
        <v>349</v>
      </c>
      <c r="B225" s="72"/>
      <c r="C225" s="22" t="s">
        <v>350</v>
      </c>
      <c r="D225" s="35">
        <f>SUM(D226:D227)</f>
        <v>0</v>
      </c>
      <c r="E225" s="35">
        <f t="shared" ref="E225" si="21">SUM(E226:E227)</f>
        <v>0</v>
      </c>
      <c r="F225" s="35">
        <f t="shared" si="18"/>
        <v>0</v>
      </c>
      <c r="G225" s="46" t="e">
        <f t="shared" si="19"/>
        <v>#DIV/0!</v>
      </c>
    </row>
    <row r="226" spans="1:7" ht="15.75" x14ac:dyDescent="0.25">
      <c r="A226" s="65" t="s">
        <v>276</v>
      </c>
      <c r="B226" s="65"/>
      <c r="C226" s="19" t="s">
        <v>351</v>
      </c>
      <c r="D226" s="33"/>
      <c r="E226" s="33"/>
      <c r="F226" s="33">
        <f t="shared" si="18"/>
        <v>0</v>
      </c>
      <c r="G226" s="44" t="e">
        <f t="shared" si="19"/>
        <v>#DIV/0!</v>
      </c>
    </row>
    <row r="227" spans="1:7" ht="15.75" x14ac:dyDescent="0.25">
      <c r="A227" s="65" t="s">
        <v>278</v>
      </c>
      <c r="B227" s="65"/>
      <c r="C227" s="19" t="s">
        <v>352</v>
      </c>
      <c r="D227" s="33"/>
      <c r="E227" s="33"/>
      <c r="F227" s="33">
        <f t="shared" si="18"/>
        <v>0</v>
      </c>
      <c r="G227" s="44" t="e">
        <f t="shared" si="19"/>
        <v>#DIV/0!</v>
      </c>
    </row>
    <row r="228" spans="1:7" ht="15.75" x14ac:dyDescent="0.25">
      <c r="A228" s="72" t="s">
        <v>353</v>
      </c>
      <c r="B228" s="72"/>
      <c r="C228" s="22" t="s">
        <v>354</v>
      </c>
      <c r="D228" s="35">
        <f>SUM(D229:D230)</f>
        <v>0</v>
      </c>
      <c r="E228" s="35">
        <f>SUM(E229:E230)</f>
        <v>0</v>
      </c>
      <c r="F228" s="35">
        <f t="shared" si="18"/>
        <v>0</v>
      </c>
      <c r="G228" s="46" t="e">
        <f t="shared" si="19"/>
        <v>#DIV/0!</v>
      </c>
    </row>
    <row r="229" spans="1:7" ht="15.75" x14ac:dyDescent="0.25">
      <c r="A229" s="65" t="s">
        <v>276</v>
      </c>
      <c r="B229" s="65"/>
      <c r="C229" s="19" t="s">
        <v>355</v>
      </c>
      <c r="D229" s="33"/>
      <c r="E229" s="33"/>
      <c r="F229" s="33">
        <f t="shared" si="18"/>
        <v>0</v>
      </c>
      <c r="G229" s="44" t="e">
        <f t="shared" si="19"/>
        <v>#DIV/0!</v>
      </c>
    </row>
    <row r="230" spans="1:7" ht="15.75" x14ac:dyDescent="0.25">
      <c r="A230" s="65" t="s">
        <v>278</v>
      </c>
      <c r="B230" s="65"/>
      <c r="C230" s="19" t="s">
        <v>356</v>
      </c>
      <c r="D230" s="33"/>
      <c r="E230" s="33"/>
      <c r="F230" s="33">
        <f t="shared" si="18"/>
        <v>0</v>
      </c>
      <c r="G230" s="44" t="e">
        <f t="shared" si="19"/>
        <v>#DIV/0!</v>
      </c>
    </row>
    <row r="231" spans="1:7" ht="15.75" x14ac:dyDescent="0.25">
      <c r="A231" s="72" t="s">
        <v>357</v>
      </c>
      <c r="B231" s="72"/>
      <c r="C231" s="22" t="s">
        <v>358</v>
      </c>
      <c r="D231" s="35">
        <f>SUM(D232:D233)</f>
        <v>0</v>
      </c>
      <c r="E231" s="35">
        <f t="shared" ref="E231" si="22">SUM(E232:E233)</f>
        <v>0</v>
      </c>
      <c r="F231" s="35">
        <f t="shared" si="18"/>
        <v>0</v>
      </c>
      <c r="G231" s="46" t="e">
        <f t="shared" si="19"/>
        <v>#DIV/0!</v>
      </c>
    </row>
    <row r="232" spans="1:7" ht="15.75" x14ac:dyDescent="0.25">
      <c r="A232" s="65" t="s">
        <v>276</v>
      </c>
      <c r="B232" s="65"/>
      <c r="C232" s="19" t="s">
        <v>359</v>
      </c>
      <c r="D232" s="12"/>
      <c r="E232" s="12"/>
      <c r="F232" s="33">
        <f t="shared" si="18"/>
        <v>0</v>
      </c>
      <c r="G232" s="44" t="e">
        <f t="shared" si="19"/>
        <v>#DIV/0!</v>
      </c>
    </row>
    <row r="233" spans="1:7" ht="15.75" x14ac:dyDescent="0.25">
      <c r="A233" s="65" t="s">
        <v>278</v>
      </c>
      <c r="B233" s="65"/>
      <c r="C233" s="19" t="s">
        <v>360</v>
      </c>
      <c r="D233" s="12"/>
      <c r="E233" s="12"/>
      <c r="F233" s="33">
        <f t="shared" si="18"/>
        <v>0</v>
      </c>
      <c r="G233" s="44" t="e">
        <f t="shared" si="19"/>
        <v>#DIV/0!</v>
      </c>
    </row>
    <row r="234" spans="1:7" ht="15.75" x14ac:dyDescent="0.25">
      <c r="A234" s="67" t="s">
        <v>361</v>
      </c>
      <c r="B234" s="67"/>
      <c r="C234" s="34">
        <v>64</v>
      </c>
      <c r="D234" s="26">
        <f>SUM(D235:D237)</f>
        <v>0</v>
      </c>
      <c r="E234" s="26">
        <f t="shared" ref="E234" si="23">SUM(E235:E237)</f>
        <v>0</v>
      </c>
      <c r="F234" s="34">
        <f t="shared" si="18"/>
        <v>0</v>
      </c>
      <c r="G234" s="43" t="e">
        <f t="shared" si="19"/>
        <v>#DIV/0!</v>
      </c>
    </row>
    <row r="235" spans="1:7" ht="15.75" x14ac:dyDescent="0.25">
      <c r="A235" s="65" t="s">
        <v>342</v>
      </c>
      <c r="B235" s="65"/>
      <c r="C235" s="19" t="s">
        <v>362</v>
      </c>
      <c r="D235" s="12"/>
      <c r="E235" s="12"/>
      <c r="F235" s="33">
        <f t="shared" si="18"/>
        <v>0</v>
      </c>
      <c r="G235" s="44" t="e">
        <f t="shared" si="19"/>
        <v>#DIV/0!</v>
      </c>
    </row>
    <row r="236" spans="1:7" ht="15.75" x14ac:dyDescent="0.25">
      <c r="A236" s="65" t="s">
        <v>344</v>
      </c>
      <c r="B236" s="65"/>
      <c r="C236" s="19" t="s">
        <v>363</v>
      </c>
      <c r="D236" s="12"/>
      <c r="E236" s="12"/>
      <c r="F236" s="33">
        <f t="shared" si="18"/>
        <v>0</v>
      </c>
      <c r="G236" s="44" t="e">
        <f t="shared" si="19"/>
        <v>#DIV/0!</v>
      </c>
    </row>
    <row r="237" spans="1:7" ht="15.75" x14ac:dyDescent="0.25">
      <c r="A237" s="65" t="s">
        <v>346</v>
      </c>
      <c r="B237" s="65"/>
      <c r="C237" s="19" t="s">
        <v>364</v>
      </c>
      <c r="D237" s="12"/>
      <c r="E237" s="12"/>
      <c r="F237" s="33">
        <f t="shared" si="18"/>
        <v>0</v>
      </c>
      <c r="G237" s="44" t="e">
        <f t="shared" si="19"/>
        <v>#DIV/0!</v>
      </c>
    </row>
    <row r="238" spans="1:7" ht="15.75" x14ac:dyDescent="0.25">
      <c r="A238" s="69" t="s">
        <v>365</v>
      </c>
      <c r="B238" s="70"/>
      <c r="C238" s="70"/>
      <c r="D238" s="70"/>
      <c r="E238" s="70"/>
      <c r="F238" s="70"/>
      <c r="G238" s="71"/>
    </row>
    <row r="239" spans="1:7" ht="15.75" x14ac:dyDescent="0.25">
      <c r="A239" s="67" t="s">
        <v>366</v>
      </c>
      <c r="B239" s="67"/>
      <c r="C239" s="34">
        <v>65</v>
      </c>
      <c r="D239" s="26">
        <v>-12.9</v>
      </c>
      <c r="E239" s="26">
        <v>0.4</v>
      </c>
      <c r="F239" s="56">
        <f t="shared" si="18"/>
        <v>-13.3</v>
      </c>
      <c r="G239" s="43">
        <f t="shared" si="19"/>
        <v>-33.25</v>
      </c>
    </row>
    <row r="240" spans="1:7" ht="15.75" x14ac:dyDescent="0.25">
      <c r="A240" s="67" t="s">
        <v>367</v>
      </c>
      <c r="B240" s="67"/>
      <c r="C240" s="34">
        <v>66</v>
      </c>
      <c r="D240" s="26">
        <v>-2.1</v>
      </c>
      <c r="E240" s="26">
        <v>0.05</v>
      </c>
      <c r="F240" s="34">
        <f t="shared" si="18"/>
        <v>-2.15</v>
      </c>
      <c r="G240" s="43">
        <f t="shared" si="19"/>
        <v>-43</v>
      </c>
    </row>
    <row r="241" spans="1:7" ht="15.75" x14ac:dyDescent="0.25">
      <c r="A241" s="67" t="s">
        <v>368</v>
      </c>
      <c r="B241" s="67"/>
      <c r="C241" s="34">
        <v>67</v>
      </c>
      <c r="D241" s="26">
        <v>0.7</v>
      </c>
      <c r="E241" s="26">
        <v>0.7</v>
      </c>
      <c r="F241" s="34">
        <f t="shared" si="18"/>
        <v>0</v>
      </c>
      <c r="G241" s="43">
        <f t="shared" si="19"/>
        <v>0</v>
      </c>
    </row>
    <row r="242" spans="1:7" ht="15.75" x14ac:dyDescent="0.25">
      <c r="A242" s="67" t="s">
        <v>369</v>
      </c>
      <c r="B242" s="67"/>
      <c r="C242" s="34">
        <v>68</v>
      </c>
      <c r="D242" s="26">
        <v>1</v>
      </c>
      <c r="E242" s="26">
        <v>1.175</v>
      </c>
      <c r="F242" s="34">
        <f t="shared" si="18"/>
        <v>-0.17500000000000004</v>
      </c>
      <c r="G242" s="43">
        <f t="shared" si="19"/>
        <v>-0.14893617021276595</v>
      </c>
    </row>
    <row r="243" spans="1:7" ht="15.75" x14ac:dyDescent="0.25">
      <c r="A243" s="69" t="s">
        <v>370</v>
      </c>
      <c r="B243" s="70"/>
      <c r="C243" s="70"/>
      <c r="D243" s="70"/>
      <c r="E243" s="70"/>
      <c r="F243" s="70"/>
      <c r="G243" s="71"/>
    </row>
    <row r="244" spans="1:7" ht="15.75" x14ac:dyDescent="0.25">
      <c r="A244" s="65" t="s">
        <v>371</v>
      </c>
      <c r="B244" s="66"/>
      <c r="C244" s="26">
        <v>69</v>
      </c>
      <c r="D244" s="26">
        <v>69</v>
      </c>
      <c r="E244" s="26">
        <v>59</v>
      </c>
      <c r="F244" s="34">
        <f t="shared" si="18"/>
        <v>10</v>
      </c>
      <c r="G244" s="43">
        <f t="shared" si="19"/>
        <v>0.16949152542372881</v>
      </c>
    </row>
    <row r="245" spans="1:7" ht="15.75" x14ac:dyDescent="0.25">
      <c r="A245" s="65" t="s">
        <v>372</v>
      </c>
      <c r="B245" s="66"/>
      <c r="C245" s="28" t="s">
        <v>373</v>
      </c>
      <c r="D245" s="12">
        <v>1</v>
      </c>
      <c r="E245" s="12">
        <v>1</v>
      </c>
      <c r="F245" s="33">
        <f t="shared" si="18"/>
        <v>0</v>
      </c>
      <c r="G245" s="44">
        <f t="shared" si="19"/>
        <v>0</v>
      </c>
    </row>
    <row r="246" spans="1:7" ht="15.75" x14ac:dyDescent="0.25">
      <c r="A246" s="65" t="s">
        <v>374</v>
      </c>
      <c r="B246" s="66"/>
      <c r="C246" s="28" t="s">
        <v>375</v>
      </c>
      <c r="D246" s="12">
        <v>6</v>
      </c>
      <c r="E246" s="12">
        <v>6</v>
      </c>
      <c r="F246" s="33">
        <f t="shared" si="18"/>
        <v>0</v>
      </c>
      <c r="G246" s="44">
        <f t="shared" si="19"/>
        <v>0</v>
      </c>
    </row>
    <row r="247" spans="1:7" ht="15.75" x14ac:dyDescent="0.25">
      <c r="A247" s="65" t="s">
        <v>376</v>
      </c>
      <c r="B247" s="66"/>
      <c r="C247" s="28" t="s">
        <v>377</v>
      </c>
      <c r="D247" s="12">
        <v>62</v>
      </c>
      <c r="E247" s="12">
        <v>52</v>
      </c>
      <c r="F247" s="33">
        <f t="shared" si="18"/>
        <v>10</v>
      </c>
      <c r="G247" s="44">
        <f t="shared" si="19"/>
        <v>0.19230769230769229</v>
      </c>
    </row>
    <row r="248" spans="1:7" ht="15.75" x14ac:dyDescent="0.25">
      <c r="A248" s="67" t="s">
        <v>378</v>
      </c>
      <c r="B248" s="67"/>
      <c r="C248" s="26">
        <v>70</v>
      </c>
      <c r="D248" s="26">
        <v>3224.3</v>
      </c>
      <c r="E248" s="26">
        <v>3936</v>
      </c>
      <c r="F248" s="34">
        <f t="shared" si="18"/>
        <v>-711.69999999999982</v>
      </c>
      <c r="G248" s="43">
        <f t="shared" si="19"/>
        <v>-0.18081808943089428</v>
      </c>
    </row>
    <row r="249" spans="1:7" ht="15.75" x14ac:dyDescent="0.25">
      <c r="A249" s="65" t="s">
        <v>372</v>
      </c>
      <c r="B249" s="66"/>
      <c r="C249" s="28" t="s">
        <v>379</v>
      </c>
      <c r="D249" s="12">
        <v>111.3</v>
      </c>
      <c r="E249" s="12">
        <v>154.4</v>
      </c>
      <c r="F249" s="33">
        <f t="shared" si="18"/>
        <v>-43.100000000000009</v>
      </c>
      <c r="G249" s="44">
        <f t="shared" si="19"/>
        <v>-0.27914507772020725</v>
      </c>
    </row>
    <row r="250" spans="1:7" ht="15.75" x14ac:dyDescent="0.25">
      <c r="A250" s="65" t="s">
        <v>374</v>
      </c>
      <c r="B250" s="66"/>
      <c r="C250" s="28" t="s">
        <v>380</v>
      </c>
      <c r="D250" s="12">
        <v>506.5</v>
      </c>
      <c r="E250" s="12">
        <v>602</v>
      </c>
      <c r="F250" s="33">
        <f t="shared" si="18"/>
        <v>-95.5</v>
      </c>
      <c r="G250" s="44">
        <f t="shared" si="19"/>
        <v>-0.15863787375415284</v>
      </c>
    </row>
    <row r="251" spans="1:7" ht="15.75" x14ac:dyDescent="0.25">
      <c r="A251" s="65" t="s">
        <v>376</v>
      </c>
      <c r="B251" s="66"/>
      <c r="C251" s="28" t="s">
        <v>381</v>
      </c>
      <c r="D251" s="12">
        <v>2606.5</v>
      </c>
      <c r="E251" s="12">
        <v>3179.6</v>
      </c>
      <c r="F251" s="33">
        <f t="shared" si="18"/>
        <v>-573.09999999999991</v>
      </c>
      <c r="G251" s="44">
        <f t="shared" si="19"/>
        <v>-0.18024279783620578</v>
      </c>
    </row>
    <row r="252" spans="1:7" ht="15.75" x14ac:dyDescent="0.25">
      <c r="A252" s="67" t="s">
        <v>382</v>
      </c>
      <c r="B252" s="67"/>
      <c r="C252" s="26">
        <v>71</v>
      </c>
      <c r="D252" s="26">
        <v>3224.3</v>
      </c>
      <c r="E252" s="26">
        <v>3936</v>
      </c>
      <c r="F252" s="34">
        <f t="shared" si="18"/>
        <v>-711.69999999999982</v>
      </c>
      <c r="G252" s="43">
        <f t="shared" si="19"/>
        <v>-0.18081808943089428</v>
      </c>
    </row>
    <row r="253" spans="1:7" ht="15.75" x14ac:dyDescent="0.25">
      <c r="A253" s="65" t="s">
        <v>372</v>
      </c>
      <c r="B253" s="66"/>
      <c r="C253" s="28" t="s">
        <v>383</v>
      </c>
      <c r="D253" s="12">
        <v>111.3</v>
      </c>
      <c r="E253" s="12">
        <v>154.4</v>
      </c>
      <c r="F253" s="33">
        <f t="shared" si="18"/>
        <v>-43.100000000000009</v>
      </c>
      <c r="G253" s="44">
        <f t="shared" si="19"/>
        <v>-0.27914507772020725</v>
      </c>
    </row>
    <row r="254" spans="1:7" ht="15.75" x14ac:dyDescent="0.25">
      <c r="A254" s="65" t="s">
        <v>374</v>
      </c>
      <c r="B254" s="66"/>
      <c r="C254" s="28" t="s">
        <v>384</v>
      </c>
      <c r="D254" s="12">
        <v>506.5</v>
      </c>
      <c r="E254" s="12">
        <v>602</v>
      </c>
      <c r="F254" s="33">
        <f t="shared" si="18"/>
        <v>-95.5</v>
      </c>
      <c r="G254" s="44">
        <f t="shared" si="19"/>
        <v>-0.15863787375415284</v>
      </c>
    </row>
    <row r="255" spans="1:7" ht="15.75" x14ac:dyDescent="0.25">
      <c r="A255" s="65" t="s">
        <v>376</v>
      </c>
      <c r="B255" s="66"/>
      <c r="C255" s="28" t="s">
        <v>385</v>
      </c>
      <c r="D255" s="12">
        <v>2606.5</v>
      </c>
      <c r="E255" s="12">
        <v>3179.6</v>
      </c>
      <c r="F255" s="33">
        <f t="shared" si="18"/>
        <v>-573.09999999999991</v>
      </c>
      <c r="G255" s="44">
        <f t="shared" si="19"/>
        <v>-0.18024279783620578</v>
      </c>
    </row>
    <row r="256" spans="1:7" ht="15.75" x14ac:dyDescent="0.25">
      <c r="A256" s="67" t="s">
        <v>386</v>
      </c>
      <c r="B256" s="68"/>
      <c r="C256" s="26">
        <v>72</v>
      </c>
      <c r="D256" s="26">
        <v>7201.4</v>
      </c>
      <c r="E256" s="26">
        <v>11118.6</v>
      </c>
      <c r="F256" s="56">
        <f t="shared" si="18"/>
        <v>-3917.2000000000007</v>
      </c>
      <c r="G256" s="43">
        <f t="shared" si="19"/>
        <v>-0.35231054269422413</v>
      </c>
    </row>
    <row r="257" spans="1:7" ht="15.75" x14ac:dyDescent="0.25">
      <c r="A257" s="65" t="s">
        <v>372</v>
      </c>
      <c r="B257" s="66"/>
      <c r="C257" s="28" t="s">
        <v>387</v>
      </c>
      <c r="D257" s="12">
        <v>18550</v>
      </c>
      <c r="E257" s="12">
        <v>25733</v>
      </c>
      <c r="F257" s="33">
        <f t="shared" si="18"/>
        <v>-7183</v>
      </c>
      <c r="G257" s="44">
        <f t="shared" si="19"/>
        <v>-0.27913574010026032</v>
      </c>
    </row>
    <row r="258" spans="1:7" ht="15.75" x14ac:dyDescent="0.25">
      <c r="A258" s="65" t="s">
        <v>374</v>
      </c>
      <c r="B258" s="66"/>
      <c r="C258" s="28" t="s">
        <v>388</v>
      </c>
      <c r="D258" s="12">
        <v>14069</v>
      </c>
      <c r="E258" s="12">
        <v>16722</v>
      </c>
      <c r="F258" s="33">
        <f t="shared" si="18"/>
        <v>-2653</v>
      </c>
      <c r="G258" s="44">
        <f t="shared" si="19"/>
        <v>-0.15865327113981587</v>
      </c>
    </row>
    <row r="259" spans="1:7" ht="15.75" x14ac:dyDescent="0.25">
      <c r="A259" s="65" t="s">
        <v>376</v>
      </c>
      <c r="B259" s="66"/>
      <c r="C259" s="28" t="s">
        <v>389</v>
      </c>
      <c r="D259" s="12">
        <v>7007</v>
      </c>
      <c r="E259" s="12">
        <v>10191</v>
      </c>
      <c r="F259" s="33">
        <f t="shared" si="18"/>
        <v>-3184</v>
      </c>
      <c r="G259" s="44">
        <f t="shared" si="19"/>
        <v>-0.31243253851437547</v>
      </c>
    </row>
    <row r="260" spans="1:7" ht="15.75" x14ac:dyDescent="0.25">
      <c r="A260" s="67" t="s">
        <v>390</v>
      </c>
      <c r="B260" s="68"/>
      <c r="C260" s="26">
        <v>73</v>
      </c>
      <c r="D260" s="26">
        <f>SUM(D261:D263)</f>
        <v>0</v>
      </c>
      <c r="E260" s="26">
        <f t="shared" ref="E260" si="24">SUM(E261:E263)</f>
        <v>0</v>
      </c>
      <c r="F260" s="34">
        <f t="shared" si="18"/>
        <v>0</v>
      </c>
      <c r="G260" s="43" t="e">
        <f t="shared" si="19"/>
        <v>#DIV/0!</v>
      </c>
    </row>
    <row r="261" spans="1:7" ht="15.75" x14ac:dyDescent="0.25">
      <c r="A261" s="65" t="s">
        <v>372</v>
      </c>
      <c r="B261" s="66"/>
      <c r="C261" s="28" t="s">
        <v>391</v>
      </c>
      <c r="D261" s="12"/>
      <c r="E261" s="12"/>
      <c r="F261" s="33">
        <f t="shared" si="18"/>
        <v>0</v>
      </c>
      <c r="G261" s="44" t="e">
        <f t="shared" si="19"/>
        <v>#DIV/0!</v>
      </c>
    </row>
    <row r="262" spans="1:7" ht="15.75" x14ac:dyDescent="0.25">
      <c r="A262" s="65" t="s">
        <v>374</v>
      </c>
      <c r="B262" s="66"/>
      <c r="C262" s="28" t="s">
        <v>392</v>
      </c>
      <c r="D262" s="12"/>
      <c r="E262" s="12"/>
      <c r="F262" s="33">
        <f t="shared" si="18"/>
        <v>0</v>
      </c>
      <c r="G262" s="44" t="e">
        <f t="shared" si="19"/>
        <v>#DIV/0!</v>
      </c>
    </row>
    <row r="263" spans="1:7" ht="15.75" x14ac:dyDescent="0.25">
      <c r="A263" s="65" t="s">
        <v>376</v>
      </c>
      <c r="B263" s="66"/>
      <c r="C263" s="28" t="s">
        <v>393</v>
      </c>
      <c r="D263" s="12"/>
      <c r="E263" s="12"/>
      <c r="F263" s="33">
        <f t="shared" si="18"/>
        <v>0</v>
      </c>
      <c r="G263" s="44" t="e">
        <f t="shared" si="19"/>
        <v>#DIV/0!</v>
      </c>
    </row>
    <row r="264" spans="1:7" ht="15.75" x14ac:dyDescent="0.25">
      <c r="A264" s="29"/>
      <c r="B264" s="29"/>
      <c r="C264" s="30"/>
      <c r="D264" s="31"/>
      <c r="E264" s="31"/>
      <c r="F264" s="29"/>
      <c r="G264" s="48"/>
    </row>
    <row r="266" spans="1:7" x14ac:dyDescent="0.25">
      <c r="A266" t="s">
        <v>425</v>
      </c>
      <c r="C266" s="32" t="s">
        <v>395</v>
      </c>
      <c r="F266" s="32" t="s">
        <v>423</v>
      </c>
    </row>
    <row r="267" spans="1:7" x14ac:dyDescent="0.25">
      <c r="A267" s="32" t="s">
        <v>396</v>
      </c>
      <c r="C267" s="32" t="s">
        <v>397</v>
      </c>
      <c r="F267" s="32" t="s">
        <v>398</v>
      </c>
    </row>
    <row r="268" spans="1:7" x14ac:dyDescent="0.25">
      <c r="A268" s="32"/>
      <c r="C268" s="32"/>
      <c r="F268" s="32"/>
    </row>
    <row r="270" spans="1:7" s="53" customFormat="1" ht="16.5" x14ac:dyDescent="0.25"/>
  </sheetData>
  <mergeCells count="265">
    <mergeCell ref="C2:G2"/>
    <mergeCell ref="C3:G3"/>
    <mergeCell ref="C4:G4"/>
    <mergeCell ref="C7:G7"/>
    <mergeCell ref="B11:C11"/>
    <mergeCell ref="E11:G11"/>
    <mergeCell ref="B15:C15"/>
    <mergeCell ref="B16:C16"/>
    <mergeCell ref="B17:C17"/>
    <mergeCell ref="B18:C18"/>
    <mergeCell ref="B19:G19"/>
    <mergeCell ref="A20:G20"/>
    <mergeCell ref="B12:C12"/>
    <mergeCell ref="E12:G12"/>
    <mergeCell ref="B13:C13"/>
    <mergeCell ref="E13:G13"/>
    <mergeCell ref="B14:C14"/>
    <mergeCell ref="E14:G14"/>
    <mergeCell ref="A21:G21"/>
    <mergeCell ref="A22:G22"/>
    <mergeCell ref="A23:G23"/>
    <mergeCell ref="A24:B25"/>
    <mergeCell ref="C24:C25"/>
    <mergeCell ref="D24:D25"/>
    <mergeCell ref="E24:E25"/>
    <mergeCell ref="F24:F25"/>
    <mergeCell ref="G24:G25"/>
    <mergeCell ref="A32:B32"/>
    <mergeCell ref="A33:B33"/>
    <mergeCell ref="A34:B34"/>
    <mergeCell ref="A35:B35"/>
    <mergeCell ref="A36:B36"/>
    <mergeCell ref="A37:B37"/>
    <mergeCell ref="A26:G26"/>
    <mergeCell ref="A27:B27"/>
    <mergeCell ref="A28:B28"/>
    <mergeCell ref="A29:B29"/>
    <mergeCell ref="A30:B30"/>
    <mergeCell ref="A31:B31"/>
    <mergeCell ref="A44:B44"/>
    <mergeCell ref="A45:B4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40:B140"/>
    <mergeCell ref="A141:B141"/>
    <mergeCell ref="A142:B142"/>
    <mergeCell ref="A143:B143"/>
    <mergeCell ref="A144:G144"/>
    <mergeCell ref="A145:B145"/>
    <mergeCell ref="A134:G134"/>
    <mergeCell ref="A135:B135"/>
    <mergeCell ref="A136:B136"/>
    <mergeCell ref="A137:B137"/>
    <mergeCell ref="A138:B138"/>
    <mergeCell ref="A139:B139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64:B164"/>
    <mergeCell ref="A165:B165"/>
    <mergeCell ref="A166:B166"/>
    <mergeCell ref="A167:G167"/>
    <mergeCell ref="A168:B168"/>
    <mergeCell ref="A169:B169"/>
    <mergeCell ref="A158:B158"/>
    <mergeCell ref="A159:B159"/>
    <mergeCell ref="A160:B160"/>
    <mergeCell ref="A161:B161"/>
    <mergeCell ref="A162:B162"/>
    <mergeCell ref="A163:B163"/>
    <mergeCell ref="A176:B176"/>
    <mergeCell ref="A177:B177"/>
    <mergeCell ref="A178:B178"/>
    <mergeCell ref="A179:B179"/>
    <mergeCell ref="A180:B180"/>
    <mergeCell ref="A181:G181"/>
    <mergeCell ref="A170:B170"/>
    <mergeCell ref="A171:B171"/>
    <mergeCell ref="A172:B172"/>
    <mergeCell ref="A173:B173"/>
    <mergeCell ref="A174:B174"/>
    <mergeCell ref="A175:B175"/>
    <mergeCell ref="A188:B188"/>
    <mergeCell ref="A189:B189"/>
    <mergeCell ref="A190:G190"/>
    <mergeCell ref="A191:B191"/>
    <mergeCell ref="A192:B192"/>
    <mergeCell ref="A193:B193"/>
    <mergeCell ref="A182:B182"/>
    <mergeCell ref="A183:B183"/>
    <mergeCell ref="A184:B184"/>
    <mergeCell ref="A185:B185"/>
    <mergeCell ref="A186:B186"/>
    <mergeCell ref="A187:B187"/>
    <mergeCell ref="A200:B200"/>
    <mergeCell ref="A201:B201"/>
    <mergeCell ref="A202:B202"/>
    <mergeCell ref="A203:B203"/>
    <mergeCell ref="A204:G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4:B224"/>
    <mergeCell ref="A225:B225"/>
    <mergeCell ref="A226:B226"/>
    <mergeCell ref="A227:B227"/>
    <mergeCell ref="A228:B228"/>
    <mergeCell ref="A229:B229"/>
    <mergeCell ref="A218:B218"/>
    <mergeCell ref="A219:G219"/>
    <mergeCell ref="A220:B220"/>
    <mergeCell ref="A221:B221"/>
    <mergeCell ref="A222:B222"/>
    <mergeCell ref="A223:B223"/>
    <mergeCell ref="A236:B236"/>
    <mergeCell ref="A237:B237"/>
    <mergeCell ref="A238:G238"/>
    <mergeCell ref="A239:B239"/>
    <mergeCell ref="A240:B240"/>
    <mergeCell ref="A241:B241"/>
    <mergeCell ref="A230:B230"/>
    <mergeCell ref="A231:B231"/>
    <mergeCell ref="A232:B232"/>
    <mergeCell ref="A233:B233"/>
    <mergeCell ref="A234:B234"/>
    <mergeCell ref="A235:B235"/>
    <mergeCell ref="A248:B248"/>
    <mergeCell ref="A249:B249"/>
    <mergeCell ref="A250:B250"/>
    <mergeCell ref="A251:B251"/>
    <mergeCell ref="A252:B252"/>
    <mergeCell ref="A253:B253"/>
    <mergeCell ref="A242:B242"/>
    <mergeCell ref="A243:G243"/>
    <mergeCell ref="A244:B244"/>
    <mergeCell ref="A245:B245"/>
    <mergeCell ref="A246:B246"/>
    <mergeCell ref="A247:B247"/>
    <mergeCell ref="A260:B260"/>
    <mergeCell ref="A261:B261"/>
    <mergeCell ref="A262:B262"/>
    <mergeCell ref="A263:B263"/>
    <mergeCell ref="A254:B254"/>
    <mergeCell ref="A255:B255"/>
    <mergeCell ref="A256:B256"/>
    <mergeCell ref="A257:B257"/>
    <mergeCell ref="A258:B258"/>
    <mergeCell ref="A259:B259"/>
  </mergeCells>
  <pageMargins left="0.7" right="0.7" top="0.75" bottom="0.75" header="0.3" footer="0.3"/>
  <pageSetup paperSize="9" scale="7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Додаток 1</vt:lpstr>
      <vt:lpstr>Додаток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User</cp:lastModifiedBy>
  <cp:lastPrinted>2021-12-31T07:23:27Z</cp:lastPrinted>
  <dcterms:created xsi:type="dcterms:W3CDTF">2020-07-31T08:08:06Z</dcterms:created>
  <dcterms:modified xsi:type="dcterms:W3CDTF">2022-01-04T08:48:19Z</dcterms:modified>
</cp:coreProperties>
</file>